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邱易斌(新)\(ˇ)忠孝(教務處)111學年度工作啟動\(1110618起)教務處-易斌\0-B語文競賽(7+8+9月份)\(111年度)語文競賽-(忠孝國小)承辦全縣複賽工作\1110902公告複賽名單\"/>
    </mc:Choice>
  </mc:AlternateContent>
  <bookViews>
    <workbookView xWindow="0" yWindow="0" windowWidth="23040" windowHeight="8808"/>
  </bookViews>
  <sheets>
    <sheet name="各項各組報名人數" sheetId="17" r:id="rId1"/>
    <sheet name="1國語演說" sheetId="2" r:id="rId2"/>
    <sheet name="2閩南語演說" sheetId="3" r:id="rId3"/>
    <sheet name="3客家語演說" sheetId="5" r:id="rId4"/>
    <sheet name="4閩南語情境式演說" sheetId="4" r:id="rId5"/>
    <sheet name="5客家語情境式演說" sheetId="6" r:id="rId6"/>
    <sheet name="6國語朗讀" sheetId="7" r:id="rId7"/>
    <sheet name="7閩南語朗讀" sheetId="8" r:id="rId8"/>
    <sheet name="8客家語朗讀" sheetId="9" r:id="rId9"/>
    <sheet name="9國語字音字形" sheetId="10" r:id="rId10"/>
    <sheet name="10閩南語字音字形" sheetId="11" r:id="rId11"/>
    <sheet name="11客家語字音字形" sheetId="12" r:id="rId12"/>
    <sheet name="12作文" sheetId="13" r:id="rId13"/>
    <sheet name="13寫字" sheetId="14" r:id="rId14"/>
    <sheet name="14英語朗讀" sheetId="15" r:id="rId15"/>
    <sheet name="15英語演說" sheetId="16" r:id="rId16"/>
    <sheet name="16英語作文" sheetId="1"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EQ" localSheetId="10">#REF!</definedName>
    <definedName name="EQ" localSheetId="11">#REF!</definedName>
    <definedName name="EQ" localSheetId="12">#REF!</definedName>
    <definedName name="EQ" localSheetId="13">#REF!</definedName>
    <definedName name="EQ" localSheetId="14">#REF!</definedName>
    <definedName name="EQ" localSheetId="15">#REF!</definedName>
    <definedName name="EQ" localSheetId="1">#REF!</definedName>
    <definedName name="EQ" localSheetId="2">#REF!</definedName>
    <definedName name="EQ" localSheetId="3">#REF!</definedName>
    <definedName name="EQ" localSheetId="4">#REF!</definedName>
    <definedName name="EQ" localSheetId="5">#REF!</definedName>
    <definedName name="EQ" localSheetId="6">#REF!</definedName>
    <definedName name="EQ" localSheetId="7">#REF!</definedName>
    <definedName name="EQ" localSheetId="8">#REF!</definedName>
    <definedName name="EQ" localSheetId="9">#REF!</definedName>
    <definedName name="EQ" localSheetId="0">#REF!</definedName>
    <definedName name="EQ">#REF!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6" l="1"/>
  <c r="F11" i="6"/>
  <c r="F10" i="6"/>
  <c r="B49" i="8" l="1"/>
  <c r="D26" i="6" l="1"/>
  <c r="D37" i="4"/>
  <c r="D38" i="4"/>
  <c r="B27" i="16" l="1"/>
  <c r="B26" i="16"/>
  <c r="B25" i="16"/>
  <c r="B24" i="16"/>
  <c r="B22" i="16"/>
  <c r="B18" i="16"/>
  <c r="B17" i="16"/>
  <c r="B16" i="16"/>
  <c r="B15" i="16"/>
  <c r="B14" i="16"/>
  <c r="B11" i="16"/>
  <c r="B10" i="16"/>
  <c r="B5" i="16"/>
  <c r="B4" i="16"/>
  <c r="B3" i="16"/>
  <c r="B15" i="15"/>
  <c r="B14" i="15"/>
  <c r="B11" i="15"/>
  <c r="B10" i="15"/>
  <c r="B5" i="15"/>
  <c r="B4" i="15"/>
  <c r="B3" i="15"/>
  <c r="B88" i="14"/>
  <c r="B87" i="14"/>
  <c r="B86" i="14"/>
  <c r="B85" i="14"/>
  <c r="B84" i="14"/>
  <c r="B83" i="14"/>
  <c r="B82" i="14"/>
  <c r="B81" i="14"/>
  <c r="B80" i="14"/>
  <c r="B79" i="14"/>
  <c r="B78" i="14"/>
  <c r="B77" i="14"/>
  <c r="B76" i="14"/>
  <c r="B75" i="14"/>
  <c r="B74" i="14"/>
  <c r="D72" i="14"/>
  <c r="B72" i="14"/>
  <c r="D71" i="14"/>
  <c r="D70" i="14"/>
  <c r="D69" i="14"/>
  <c r="B69" i="14"/>
  <c r="D68" i="14"/>
  <c r="B68" i="14"/>
  <c r="D67" i="14"/>
  <c r="B67" i="14"/>
  <c r="D66" i="14"/>
  <c r="B66" i="14"/>
  <c r="D64" i="14"/>
  <c r="B64" i="14"/>
  <c r="B58" i="14"/>
  <c r="B57" i="14"/>
  <c r="B47" i="14"/>
  <c r="B46" i="14"/>
  <c r="B45" i="14"/>
  <c r="B44" i="14"/>
  <c r="B42" i="14"/>
  <c r="B41" i="14"/>
  <c r="B37" i="14"/>
  <c r="B36" i="14"/>
  <c r="B35" i="14"/>
  <c r="B26" i="14"/>
  <c r="B25" i="14"/>
  <c r="B24" i="14"/>
  <c r="B23" i="14"/>
  <c r="B22" i="14"/>
  <c r="B21" i="14"/>
  <c r="B20" i="14"/>
  <c r="B16" i="14"/>
  <c r="B15" i="14"/>
  <c r="B14" i="14"/>
  <c r="B13" i="14"/>
  <c r="B6" i="14"/>
  <c r="B5" i="14"/>
  <c r="B4" i="14"/>
  <c r="B3" i="14"/>
  <c r="B75" i="13"/>
  <c r="B74" i="13"/>
  <c r="B73" i="13"/>
  <c r="B71" i="13"/>
  <c r="B70" i="13"/>
  <c r="B69" i="13"/>
  <c r="B66" i="13"/>
  <c r="B63" i="13"/>
  <c r="B62" i="13"/>
  <c r="B59" i="13"/>
  <c r="B58" i="13"/>
  <c r="B52" i="13"/>
  <c r="B51" i="13"/>
  <c r="B48" i="13"/>
  <c r="B47" i="13"/>
  <c r="B45" i="13"/>
  <c r="B44" i="13"/>
  <c r="B42" i="13"/>
  <c r="B41" i="13"/>
  <c r="B40" i="13"/>
  <c r="B36" i="13"/>
  <c r="B35" i="13"/>
  <c r="B34" i="13"/>
  <c r="B26" i="13"/>
  <c r="B25" i="13"/>
  <c r="B24" i="13"/>
  <c r="B23" i="13"/>
  <c r="B22" i="13"/>
  <c r="B21" i="13"/>
  <c r="B20" i="13"/>
  <c r="B19" i="13"/>
  <c r="B15" i="13"/>
  <c r="B14" i="13"/>
  <c r="B13" i="13"/>
  <c r="B6" i="13"/>
  <c r="B5" i="13"/>
  <c r="B4" i="13"/>
  <c r="B3" i="13"/>
  <c r="B24" i="11"/>
  <c r="B23" i="11"/>
  <c r="B22" i="11"/>
  <c r="B19" i="11"/>
  <c r="B13" i="11"/>
  <c r="B4" i="11"/>
  <c r="B3" i="11"/>
  <c r="B76" i="10"/>
  <c r="B75" i="10"/>
  <c r="B74" i="10"/>
  <c r="D73" i="10"/>
  <c r="D72" i="10"/>
  <c r="B65" i="10"/>
  <c r="B64" i="10"/>
  <c r="B63" i="10"/>
  <c r="B62" i="10"/>
  <c r="B61" i="10"/>
  <c r="B60" i="10"/>
  <c r="B58" i="10"/>
  <c r="B55" i="10"/>
  <c r="B54" i="10"/>
  <c r="B49" i="10"/>
  <c r="B48" i="10"/>
  <c r="B47" i="10"/>
  <c r="B46" i="10"/>
  <c r="B45" i="10"/>
  <c r="B44" i="10"/>
  <c r="B43" i="10"/>
  <c r="B42" i="10"/>
  <c r="B41" i="10"/>
  <c r="B40" i="10"/>
  <c r="B36" i="10"/>
  <c r="B35" i="10"/>
  <c r="B34" i="10"/>
  <c r="B27" i="10"/>
  <c r="B25" i="10"/>
  <c r="B24" i="10"/>
  <c r="B23" i="10"/>
  <c r="B22" i="10"/>
  <c r="B21" i="10"/>
  <c r="B20" i="10"/>
  <c r="B19" i="10"/>
  <c r="B15" i="10"/>
  <c r="B14" i="10"/>
  <c r="B13" i="10"/>
  <c r="B6" i="10"/>
  <c r="B5" i="10"/>
  <c r="B4" i="10"/>
  <c r="B3" i="10"/>
  <c r="D6" i="9"/>
  <c r="D5" i="9"/>
  <c r="D4" i="9"/>
  <c r="D3" i="9"/>
  <c r="B50" i="8"/>
  <c r="B48" i="8"/>
  <c r="B47" i="8"/>
  <c r="B44" i="8"/>
  <c r="B43" i="8"/>
  <c r="B42" i="8"/>
  <c r="B41" i="8"/>
  <c r="B39" i="8"/>
  <c r="B37" i="8"/>
  <c r="B32" i="8"/>
  <c r="B31" i="8"/>
  <c r="B29" i="8"/>
  <c r="B27" i="8"/>
  <c r="B24" i="8"/>
  <c r="B23" i="8"/>
  <c r="B18" i="8"/>
  <c r="B17" i="8"/>
  <c r="B16" i="8"/>
  <c r="B28" i="8"/>
  <c r="B15" i="8"/>
  <c r="B14" i="8"/>
  <c r="B11" i="8"/>
  <c r="B10" i="8"/>
  <c r="B5" i="8"/>
  <c r="B4" i="8"/>
  <c r="B3" i="8"/>
  <c r="B47" i="7"/>
  <c r="B46" i="7"/>
  <c r="B45" i="7"/>
  <c r="B43" i="7"/>
  <c r="B42" i="7"/>
  <c r="B41" i="7"/>
  <c r="B40" i="7"/>
  <c r="B39" i="7"/>
  <c r="B38" i="7"/>
  <c r="B34" i="7"/>
  <c r="B33" i="7"/>
  <c r="B32" i="7"/>
  <c r="B30" i="7"/>
  <c r="B29" i="7"/>
  <c r="B28" i="7"/>
  <c r="B25" i="7"/>
  <c r="B24" i="7"/>
  <c r="B19" i="7"/>
  <c r="B18" i="7"/>
  <c r="B17" i="7"/>
  <c r="B16" i="7"/>
  <c r="B15" i="7"/>
  <c r="B14" i="7"/>
  <c r="B11" i="7"/>
  <c r="B10" i="7"/>
  <c r="B5" i="7"/>
  <c r="B4" i="7"/>
  <c r="B3" i="7"/>
  <c r="D25" i="6"/>
  <c r="D36" i="4"/>
  <c r="D3" i="3"/>
  <c r="B47" i="2"/>
  <c r="D45" i="2"/>
  <c r="B45" i="2"/>
  <c r="D44" i="2"/>
  <c r="B44" i="2"/>
  <c r="D43" i="2"/>
  <c r="D42" i="2"/>
  <c r="B41" i="2"/>
  <c r="B40" i="2"/>
  <c r="B39" i="2"/>
  <c r="B38" i="2"/>
  <c r="B36" i="2"/>
  <c r="B32" i="2"/>
  <c r="B30" i="2"/>
  <c r="B29" i="2"/>
  <c r="B28" i="2"/>
  <c r="B25" i="2"/>
  <c r="B24" i="2"/>
  <c r="B23" i="2"/>
  <c r="B18" i="2"/>
  <c r="B17" i="2"/>
  <c r="B16" i="2"/>
  <c r="B15" i="2"/>
  <c r="B14" i="2"/>
  <c r="B11" i="2"/>
  <c r="B10" i="2"/>
  <c r="B5" i="2"/>
  <c r="B4" i="2"/>
  <c r="B3" i="2"/>
  <c r="B20" i="1" l="1"/>
  <c r="B19" i="1"/>
  <c r="B18" i="1"/>
  <c r="B15" i="1"/>
  <c r="B7" i="1"/>
  <c r="B6" i="1"/>
  <c r="B5" i="1"/>
  <c r="B4" i="1"/>
  <c r="B3" i="1"/>
</calcChain>
</file>

<file path=xl/sharedStrings.xml><?xml version="1.0" encoding="utf-8"?>
<sst xmlns="http://schemas.openxmlformats.org/spreadsheetml/2006/main" count="4397" uniqueCount="1419">
  <si>
    <t>中華民國111年度屏東縣語文競賽報名表-除原住民語外之其他語別項目用表</t>
    <phoneticPr fontId="3" type="noConversion"/>
  </si>
  <si>
    <t>競賽項目編號</t>
    <phoneticPr fontId="2" type="noConversion"/>
  </si>
  <si>
    <t>競賽項目</t>
    <phoneticPr fontId="2" type="noConversion"/>
  </si>
  <si>
    <t>組別編號</t>
    <phoneticPr fontId="2" type="noConversion"/>
  </si>
  <si>
    <t>組別</t>
    <phoneticPr fontId="2" type="noConversion"/>
  </si>
  <si>
    <t>分區編號</t>
    <phoneticPr fontId="2" type="noConversion"/>
  </si>
  <si>
    <t>分區名稱</t>
    <phoneticPr fontId="2" type="noConversion"/>
  </si>
  <si>
    <t>姓名</t>
    <phoneticPr fontId="2" type="noConversion"/>
  </si>
  <si>
    <t>就讀學校/單位</t>
    <phoneticPr fontId="2" type="noConversion"/>
  </si>
  <si>
    <t>指導老師</t>
    <phoneticPr fontId="2" type="noConversion"/>
  </si>
  <si>
    <t>指導老師服務單位</t>
    <phoneticPr fontId="2" type="noConversion"/>
  </si>
  <si>
    <t>編制內教師</t>
    <phoneticPr fontId="2" type="noConversion"/>
  </si>
  <si>
    <t>文件證明</t>
    <phoneticPr fontId="2" type="noConversion"/>
  </si>
  <si>
    <t>國小學生組</t>
  </si>
  <si>
    <t>屏東區</t>
    <phoneticPr fontId="3" type="noConversion"/>
  </si>
  <si>
    <t>莊浩升</t>
    <phoneticPr fontId="3" type="noConversion"/>
  </si>
  <si>
    <t>中正國小</t>
    <phoneticPr fontId="3" type="noConversion"/>
  </si>
  <si>
    <t>林用正</t>
    <phoneticPr fontId="3" type="noConversion"/>
  </si>
  <si>
    <t>中正國小</t>
    <phoneticPr fontId="3" type="noConversion"/>
  </si>
  <si>
    <t>是</t>
  </si>
  <si>
    <t>林以婕</t>
    <phoneticPr fontId="3" type="noConversion"/>
  </si>
  <si>
    <t>仁愛國小</t>
    <phoneticPr fontId="3" type="noConversion"/>
  </si>
  <si>
    <t>陳俊哲</t>
    <phoneticPr fontId="3" type="noConversion"/>
  </si>
  <si>
    <t>林潔晞</t>
    <phoneticPr fontId="3" type="noConversion"/>
  </si>
  <si>
    <t>和平國小</t>
    <phoneticPr fontId="3" type="noConversion"/>
  </si>
  <si>
    <t>林育如</t>
    <phoneticPr fontId="3" type="noConversion"/>
  </si>
  <si>
    <t>是</t>
    <phoneticPr fontId="3" type="noConversion"/>
  </si>
  <si>
    <t>國語演說</t>
    <phoneticPr fontId="3" type="noConversion"/>
  </si>
  <si>
    <t>國小學生組</t>
    <phoneticPr fontId="3" type="noConversion"/>
  </si>
  <si>
    <t>內埔區</t>
    <phoneticPr fontId="3" type="noConversion"/>
  </si>
  <si>
    <t>湯佩璇</t>
  </si>
  <si>
    <t>內埔國小</t>
  </si>
  <si>
    <t>鍾仁忠</t>
  </si>
  <si>
    <t>蕭智宇</t>
  </si>
  <si>
    <t>長興國小</t>
  </si>
  <si>
    <t>郭馨喬</t>
  </si>
  <si>
    <t>國語演說</t>
  </si>
  <si>
    <t>潮州區</t>
    <phoneticPr fontId="8" type="noConversion"/>
  </si>
  <si>
    <t>鄭聿耕</t>
  </si>
  <si>
    <t>潮昇國小</t>
  </si>
  <si>
    <t>陳淑玲</t>
  </si>
  <si>
    <t>潮州區</t>
    <phoneticPr fontId="8" type="noConversion"/>
  </si>
  <si>
    <t>黃鈺展</t>
  </si>
  <si>
    <t>僑德國小</t>
  </si>
  <si>
    <t>李翊寧</t>
  </si>
  <si>
    <t>里港區</t>
    <phoneticPr fontId="3" type="noConversion"/>
  </si>
  <si>
    <t>洪米青</t>
    <phoneticPr fontId="3" type="noConversion"/>
  </si>
  <si>
    <t>里港國小</t>
    <phoneticPr fontId="3" type="noConversion"/>
  </si>
  <si>
    <t>陳威傑</t>
    <phoneticPr fontId="3" type="noConversion"/>
  </si>
  <si>
    <t>里港區</t>
    <phoneticPr fontId="3" type="noConversion"/>
  </si>
  <si>
    <t>莊東峻</t>
    <phoneticPr fontId="3" type="noConversion"/>
  </si>
  <si>
    <t>新圍國小</t>
    <phoneticPr fontId="3" type="noConversion"/>
  </si>
  <si>
    <t>許淑慧</t>
    <phoneticPr fontId="3" type="noConversion"/>
  </si>
  <si>
    <t>新圍國小</t>
    <phoneticPr fontId="3" type="noConversion"/>
  </si>
  <si>
    <t>東港區</t>
    <phoneticPr fontId="3" type="noConversion"/>
  </si>
  <si>
    <t>戴君翰</t>
  </si>
  <si>
    <t>新庄國小</t>
    <phoneticPr fontId="3" type="noConversion"/>
  </si>
  <si>
    <t>劉靜鈴</t>
  </si>
  <si>
    <t>新庄國小</t>
  </si>
  <si>
    <t>東港區</t>
    <phoneticPr fontId="3" type="noConversion"/>
  </si>
  <si>
    <t>陳睿娟</t>
  </si>
  <si>
    <t>東興國小</t>
    <phoneticPr fontId="2" type="noConversion"/>
  </si>
  <si>
    <t>黃美蓮</t>
  </si>
  <si>
    <t>東興國小</t>
  </si>
  <si>
    <t>恆春區</t>
  </si>
  <si>
    <t>周雨嫻</t>
  </si>
  <si>
    <t>車城國小</t>
    <phoneticPr fontId="3" type="noConversion"/>
  </si>
  <si>
    <t>吳貞儀</t>
    <phoneticPr fontId="3" type="noConversion"/>
  </si>
  <si>
    <t>車城國小</t>
  </si>
  <si>
    <t>劉宏益</t>
  </si>
  <si>
    <t>恆春國小</t>
    <phoneticPr fontId="3" type="noConversion"/>
  </si>
  <si>
    <t>黃馨誼</t>
  </si>
  <si>
    <t>恆春國小</t>
  </si>
  <si>
    <t>國中學生組</t>
  </si>
  <si>
    <t>屏東區</t>
    <phoneticPr fontId="3" type="noConversion"/>
  </si>
  <si>
    <t>周庭瑄</t>
    <phoneticPr fontId="3" type="noConversion"/>
  </si>
  <si>
    <t>明正國中</t>
    <phoneticPr fontId="3" type="noConversion"/>
  </si>
  <si>
    <t>陳芮宇</t>
    <phoneticPr fontId="3" type="noConversion"/>
  </si>
  <si>
    <t>明正國中</t>
    <phoneticPr fontId="3" type="noConversion"/>
  </si>
  <si>
    <t>張郁唯</t>
    <phoneticPr fontId="3" type="noConversion"/>
  </si>
  <si>
    <t>大同高中國中部</t>
    <phoneticPr fontId="3" type="noConversion"/>
  </si>
  <si>
    <t>林叔陵</t>
    <phoneticPr fontId="3" type="noConversion"/>
  </si>
  <si>
    <t>大同高中國中部</t>
    <phoneticPr fontId="3" type="noConversion"/>
  </si>
  <si>
    <t>林彥安</t>
  </si>
  <si>
    <t>中正國中</t>
  </si>
  <si>
    <t>白造禾</t>
  </si>
  <si>
    <t>國語演說</t>
    <phoneticPr fontId="3" type="noConversion"/>
  </si>
  <si>
    <t>國中學生組</t>
    <phoneticPr fontId="3" type="noConversion"/>
  </si>
  <si>
    <t>內埔區</t>
    <phoneticPr fontId="3" type="noConversion"/>
  </si>
  <si>
    <t>黃宇妡</t>
  </si>
  <si>
    <t>美和國中</t>
  </si>
  <si>
    <t>廖子秀</t>
  </si>
  <si>
    <t>美和高中</t>
  </si>
  <si>
    <t>國中學生組</t>
    <phoneticPr fontId="3" type="noConversion"/>
  </si>
  <si>
    <t>林芮妤</t>
  </si>
  <si>
    <t>長治國中</t>
  </si>
  <si>
    <t>李國禎</t>
  </si>
  <si>
    <t>潮州區</t>
    <phoneticPr fontId="8" type="noConversion"/>
  </si>
  <si>
    <t>林庭鳳</t>
    <phoneticPr fontId="2" type="noConversion"/>
  </si>
  <si>
    <t>南榮國中</t>
    <phoneticPr fontId="3" type="noConversion"/>
  </si>
  <si>
    <t>陳怡貝</t>
    <phoneticPr fontId="2" type="noConversion"/>
  </si>
  <si>
    <t>黃鈺宸</t>
  </si>
  <si>
    <t>枋寮高中</t>
  </si>
  <si>
    <t>林孟儒</t>
  </si>
  <si>
    <t>鄭翊廷</t>
    <phoneticPr fontId="3" type="noConversion"/>
  </si>
  <si>
    <t>鹽埔國中</t>
    <phoneticPr fontId="3" type="noConversion"/>
  </si>
  <si>
    <t>胡美昭</t>
    <phoneticPr fontId="3" type="noConversion"/>
  </si>
  <si>
    <t>鹽埔國中</t>
    <phoneticPr fontId="3" type="noConversion"/>
  </si>
  <si>
    <t>里港區</t>
    <phoneticPr fontId="3" type="noConversion"/>
  </si>
  <si>
    <t>陳冠齊</t>
    <phoneticPr fontId="3" type="noConversion"/>
  </si>
  <si>
    <t>九如國中</t>
    <phoneticPr fontId="3" type="noConversion"/>
  </si>
  <si>
    <t>朱婉婷</t>
    <phoneticPr fontId="3" type="noConversion"/>
  </si>
  <si>
    <t>九如國中</t>
    <phoneticPr fontId="3" type="noConversion"/>
  </si>
  <si>
    <t>洪鈺欽</t>
    <phoneticPr fontId="3" type="noConversion"/>
  </si>
  <si>
    <t>郭惠芬</t>
    <phoneticPr fontId="3" type="noConversion"/>
  </si>
  <si>
    <t>是</t>
    <phoneticPr fontId="3" type="noConversion"/>
  </si>
  <si>
    <t>縣賽獎狀</t>
    <phoneticPr fontId="3" type="noConversion"/>
  </si>
  <si>
    <t>國語演說</t>
    <phoneticPr fontId="3" type="noConversion"/>
  </si>
  <si>
    <t>陳妍希</t>
  </si>
  <si>
    <t>東港高中國中部</t>
    <phoneticPr fontId="3" type="noConversion"/>
  </si>
  <si>
    <t>宋美玲</t>
  </si>
  <si>
    <t>東港高中</t>
  </si>
  <si>
    <t>東港區</t>
    <phoneticPr fontId="3" type="noConversion"/>
  </si>
  <si>
    <t>鄭詠之</t>
  </si>
  <si>
    <t>林邊國中</t>
    <phoneticPr fontId="3" type="noConversion"/>
  </si>
  <si>
    <t>蘇怡靜</t>
  </si>
  <si>
    <t>林邊國中</t>
  </si>
  <si>
    <t>尤維擇</t>
    <phoneticPr fontId="3" type="noConversion"/>
  </si>
  <si>
    <t>車城國中</t>
    <phoneticPr fontId="3" type="noConversion"/>
  </si>
  <si>
    <t>羅婷</t>
    <phoneticPr fontId="3" type="noConversion"/>
  </si>
  <si>
    <t>車城國中</t>
    <phoneticPr fontId="3" type="noConversion"/>
  </si>
  <si>
    <t>莊芸安</t>
    <phoneticPr fontId="3" type="noConversion"/>
  </si>
  <si>
    <t>恆春國中</t>
    <phoneticPr fontId="3" type="noConversion"/>
  </si>
  <si>
    <t xml:space="preserve"> 陳玉萍</t>
  </si>
  <si>
    <t>高中學生組</t>
    <phoneticPr fontId="3" type="noConversion"/>
  </si>
  <si>
    <t>不分區</t>
    <phoneticPr fontId="3" type="noConversion"/>
  </si>
  <si>
    <t>魏榆庭</t>
  </si>
  <si>
    <t>大同高中</t>
    <phoneticPr fontId="3" type="noConversion"/>
  </si>
  <si>
    <t>陳麗雀</t>
    <phoneticPr fontId="3" type="noConversion"/>
  </si>
  <si>
    <t>吳貴連</t>
    <phoneticPr fontId="2" type="noConversion"/>
  </si>
  <si>
    <t>佳冬高農</t>
    <phoneticPr fontId="3" type="noConversion"/>
  </si>
  <si>
    <t>許淑芬</t>
    <phoneticPr fontId="3" type="noConversion"/>
  </si>
  <si>
    <t>高中學生組</t>
    <phoneticPr fontId="3" type="noConversion"/>
  </si>
  <si>
    <t>不分區</t>
    <phoneticPr fontId="3" type="noConversion"/>
  </si>
  <si>
    <t>林義閎</t>
    <phoneticPr fontId="3" type="noConversion"/>
  </si>
  <si>
    <t>東港高中</t>
    <phoneticPr fontId="3" type="noConversion"/>
  </si>
  <si>
    <t>王真琇</t>
  </si>
  <si>
    <t>陳泓翰</t>
  </si>
  <si>
    <t>屏北高中</t>
  </si>
  <si>
    <t>楊詔閑</t>
  </si>
  <si>
    <t>國立屏北高中</t>
  </si>
  <si>
    <t>高中學生組</t>
  </si>
  <si>
    <t>陳詠歆</t>
  </si>
  <si>
    <t>屏東女中</t>
  </si>
  <si>
    <t>藍雪瑛</t>
  </si>
  <si>
    <t>李芊瑾</t>
  </si>
  <si>
    <t>屏東高工</t>
    <phoneticPr fontId="3" type="noConversion"/>
  </si>
  <si>
    <t>張晴雯</t>
    <phoneticPr fontId="3" type="noConversion"/>
  </si>
  <si>
    <t>邵丞賓</t>
    <phoneticPr fontId="3" type="noConversion"/>
  </si>
  <si>
    <t>屏東高中</t>
  </si>
  <si>
    <t>蔡佩真</t>
    <phoneticPr fontId="3" type="noConversion"/>
  </si>
  <si>
    <t xml:space="preserve">屏東高中 </t>
    <phoneticPr fontId="3" type="noConversion"/>
  </si>
  <si>
    <t>楊竣智</t>
    <phoneticPr fontId="3" type="noConversion"/>
  </si>
  <si>
    <t>屏榮高中</t>
    <phoneticPr fontId="3" type="noConversion"/>
  </si>
  <si>
    <t>蔡佳妏</t>
    <phoneticPr fontId="3" type="noConversion"/>
  </si>
  <si>
    <t>屏榮高中</t>
    <phoneticPr fontId="3" type="noConversion"/>
  </si>
  <si>
    <t>楊帛諭</t>
    <phoneticPr fontId="3" type="noConversion"/>
  </si>
  <si>
    <t>恆春工商</t>
    <phoneticPr fontId="3" type="noConversion"/>
  </si>
  <si>
    <t>林雅秋</t>
    <phoneticPr fontId="3" type="noConversion"/>
  </si>
  <si>
    <t>恆春工商</t>
  </si>
  <si>
    <t>許庭瑜</t>
    <phoneticPr fontId="3" type="noConversion"/>
  </si>
  <si>
    <t>美和高中</t>
    <phoneticPr fontId="3" type="noConversion"/>
  </si>
  <si>
    <t>吳敏慈</t>
    <phoneticPr fontId="3" type="noConversion"/>
  </si>
  <si>
    <t>陳映呈</t>
  </si>
  <si>
    <t>陸興高中</t>
  </si>
  <si>
    <t>宋文惠</t>
    <phoneticPr fontId="3" type="noConversion"/>
  </si>
  <si>
    <t>陳勻佑</t>
    <phoneticPr fontId="3" type="noConversion"/>
  </si>
  <si>
    <t>潮州高中</t>
    <phoneticPr fontId="3" type="noConversion"/>
  </si>
  <si>
    <t>梁淯晴</t>
  </si>
  <si>
    <t>國立潮州高中</t>
    <phoneticPr fontId="3" type="noConversion"/>
  </si>
  <si>
    <t>簡坤泰</t>
  </si>
  <si>
    <t>萬新知</t>
  </si>
  <si>
    <t>崎峰國小</t>
    <phoneticPr fontId="3" type="noConversion"/>
  </si>
  <si>
    <t>許曉芸</t>
    <phoneticPr fontId="3" type="noConversion"/>
  </si>
  <si>
    <t>大平國小</t>
    <phoneticPr fontId="3" type="noConversion"/>
  </si>
  <si>
    <t>林惠龍</t>
    <phoneticPr fontId="3" type="noConversion"/>
  </si>
  <si>
    <t>車城國小</t>
    <phoneticPr fontId="3" type="noConversion"/>
  </si>
  <si>
    <t>社會組</t>
  </si>
  <si>
    <t>不分區</t>
  </si>
  <si>
    <t>孫筱婷</t>
    <phoneticPr fontId="3" type="noConversion"/>
  </si>
  <si>
    <t>大成藝術實驗小學</t>
    <phoneticPr fontId="3" type="noConversion"/>
  </si>
  <si>
    <t>曹錫榮</t>
    <phoneticPr fontId="3" type="noConversion"/>
  </si>
  <si>
    <t>陽光雜誌社</t>
    <phoneticPr fontId="3" type="noConversion"/>
  </si>
  <si>
    <t>閩南語演說</t>
  </si>
  <si>
    <t>劉恩佐</t>
    <phoneticPr fontId="3" type="noConversion"/>
  </si>
  <si>
    <t>佳冬高農</t>
    <phoneticPr fontId="3" type="noConversion"/>
  </si>
  <si>
    <t>簡國柱</t>
    <phoneticPr fontId="3" type="noConversion"/>
  </si>
  <si>
    <t>佳冬高農</t>
    <phoneticPr fontId="3" type="noConversion"/>
  </si>
  <si>
    <t>吳冠駒</t>
    <phoneticPr fontId="3" type="noConversion"/>
  </si>
  <si>
    <t>王玉輝</t>
    <phoneticPr fontId="3" type="noConversion"/>
  </si>
  <si>
    <t xml:space="preserve">屏東高中 </t>
    <phoneticPr fontId="3" type="noConversion"/>
  </si>
  <si>
    <t>閩南語演說</t>
    <phoneticPr fontId="3" type="noConversion"/>
  </si>
  <si>
    <t>張聖坤</t>
  </si>
  <si>
    <t>東隆國小</t>
    <phoneticPr fontId="3" type="noConversion"/>
  </si>
  <si>
    <t>客語演說</t>
    <phoneticPr fontId="3" type="noConversion"/>
  </si>
  <si>
    <t>教師組</t>
    <phoneticPr fontId="3" type="noConversion"/>
  </si>
  <si>
    <t>內埔區</t>
    <phoneticPr fontId="3" type="noConversion"/>
  </si>
  <si>
    <t>閩南語情境式演說</t>
  </si>
  <si>
    <t>林立勛</t>
    <phoneticPr fontId="3" type="noConversion"/>
  </si>
  <si>
    <t>仁愛國小</t>
    <phoneticPr fontId="3" type="noConversion"/>
  </si>
  <si>
    <t>林春華</t>
    <phoneticPr fontId="3" type="noConversion"/>
  </si>
  <si>
    <t>否</t>
  </si>
  <si>
    <t>屏東區</t>
    <phoneticPr fontId="3" type="noConversion"/>
  </si>
  <si>
    <t>楊千琪</t>
    <phoneticPr fontId="3" type="noConversion"/>
  </si>
  <si>
    <t>前進國小</t>
    <phoneticPr fontId="3" type="noConversion"/>
  </si>
  <si>
    <t>陳瑩立</t>
    <phoneticPr fontId="3" type="noConversion"/>
  </si>
  <si>
    <t>簡子暘</t>
    <phoneticPr fontId="3" type="noConversion"/>
  </si>
  <si>
    <t>大同國小</t>
    <phoneticPr fontId="3" type="noConversion"/>
  </si>
  <si>
    <t>大同國小</t>
    <phoneticPr fontId="3" type="noConversion"/>
  </si>
  <si>
    <t>閩南語情境式演說</t>
    <phoneticPr fontId="3" type="noConversion"/>
  </si>
  <si>
    <t>國小學生組</t>
    <phoneticPr fontId="3" type="noConversion"/>
  </si>
  <si>
    <t>林宇晟</t>
  </si>
  <si>
    <t>蔡明璇</t>
  </si>
  <si>
    <t>潘睿婕</t>
  </si>
  <si>
    <t>新生國小</t>
  </si>
  <si>
    <t>潘秀嬌</t>
  </si>
  <si>
    <t>李柔縈</t>
  </si>
  <si>
    <t>潮州國小</t>
  </si>
  <si>
    <t>許鶯倩</t>
  </si>
  <si>
    <t>吳梓帆</t>
    <phoneticPr fontId="3" type="noConversion"/>
  </si>
  <si>
    <t>潮昇國小</t>
    <phoneticPr fontId="3" type="noConversion"/>
  </si>
  <si>
    <t>潘秀嬌</t>
    <phoneticPr fontId="3" type="noConversion"/>
  </si>
  <si>
    <t>潮昇國小</t>
    <phoneticPr fontId="3" type="noConversion"/>
  </si>
  <si>
    <t>陳宥彤</t>
    <phoneticPr fontId="3" type="noConversion"/>
  </si>
  <si>
    <t>里港國小</t>
    <phoneticPr fontId="3" type="noConversion"/>
  </si>
  <si>
    <t>陳威傑</t>
    <phoneticPr fontId="3" type="noConversion"/>
  </si>
  <si>
    <t>里港國小</t>
    <phoneticPr fontId="3" type="noConversion"/>
  </si>
  <si>
    <t>范昶翊</t>
    <phoneticPr fontId="3" type="noConversion"/>
  </si>
  <si>
    <t>九如國小</t>
    <phoneticPr fontId="3" type="noConversion"/>
  </si>
  <si>
    <t>黃曉音</t>
    <phoneticPr fontId="3" type="noConversion"/>
  </si>
  <si>
    <t>李維軒</t>
  </si>
  <si>
    <t>社皮國小</t>
    <phoneticPr fontId="3" type="noConversion"/>
  </si>
  <si>
    <t>王美貞</t>
  </si>
  <si>
    <t>社皮國小</t>
  </si>
  <si>
    <t>李彩溱</t>
  </si>
  <si>
    <t>萬丹國小</t>
    <phoneticPr fontId="3" type="noConversion"/>
  </si>
  <si>
    <t>莊金賓</t>
  </si>
  <si>
    <t>萬丹國小</t>
  </si>
  <si>
    <t>李恩綾</t>
    <phoneticPr fontId="3" type="noConversion"/>
  </si>
  <si>
    <t>水泉國小龍泉分校</t>
    <phoneticPr fontId="3" type="noConversion"/>
  </si>
  <si>
    <t>水泉國小</t>
    <phoneticPr fontId="3" type="noConversion"/>
  </si>
  <si>
    <t>鄭榆潔</t>
    <phoneticPr fontId="3" type="noConversion"/>
  </si>
  <si>
    <t>加祿國小</t>
  </si>
  <si>
    <t>郭品束</t>
    <phoneticPr fontId="3" type="noConversion"/>
  </si>
  <si>
    <t>鍾玉玲</t>
    <phoneticPr fontId="3" type="noConversion"/>
  </si>
  <si>
    <t>劉欣寧</t>
    <phoneticPr fontId="3" type="noConversion"/>
  </si>
  <si>
    <t>翁世銘</t>
    <phoneticPr fontId="3" type="noConversion"/>
  </si>
  <si>
    <t>鶴聲國中</t>
    <phoneticPr fontId="3" type="noConversion"/>
  </si>
  <si>
    <t>方瑞霞</t>
    <phoneticPr fontId="3" type="noConversion"/>
  </si>
  <si>
    <t>李致蒝</t>
  </si>
  <si>
    <t>洪美芳</t>
  </si>
  <si>
    <t>柯禾庭</t>
  </si>
  <si>
    <t>108國小縣代表</t>
    <phoneticPr fontId="3" type="noConversion"/>
  </si>
  <si>
    <t>閩南語情境式演說</t>
    <phoneticPr fontId="3" type="noConversion"/>
  </si>
  <si>
    <t>劉恩彤</t>
  </si>
  <si>
    <t>涂杏琳</t>
  </si>
  <si>
    <t>楊珮蓉</t>
  </si>
  <si>
    <t>竹田國中</t>
  </si>
  <si>
    <t>侯惠香</t>
  </si>
  <si>
    <t>陳昱任</t>
  </si>
  <si>
    <t>潮州國中</t>
  </si>
  <si>
    <t>劉美君</t>
  </si>
  <si>
    <t>吳秉叡</t>
  </si>
  <si>
    <t>黃政祺</t>
  </si>
  <si>
    <t>李浤銘</t>
    <phoneticPr fontId="2" type="noConversion"/>
  </si>
  <si>
    <t>南榮國中</t>
    <phoneticPr fontId="3" type="noConversion"/>
  </si>
  <si>
    <t>郭三源</t>
    <phoneticPr fontId="8" type="noConversion"/>
  </si>
  <si>
    <t>109全國閩南語情境國小組甲等</t>
    <phoneticPr fontId="8" type="noConversion"/>
  </si>
  <si>
    <t>王家鳳</t>
    <phoneticPr fontId="3" type="noConversion"/>
  </si>
  <si>
    <t>鹽埔國中</t>
    <phoneticPr fontId="3" type="noConversion"/>
  </si>
  <si>
    <t>王美玲</t>
    <phoneticPr fontId="3" type="noConversion"/>
  </si>
  <si>
    <t>陳泊諺</t>
    <phoneticPr fontId="3" type="noConversion"/>
  </si>
  <si>
    <t>九如國中</t>
    <phoneticPr fontId="3" type="noConversion"/>
  </si>
  <si>
    <t>鄭惇仁</t>
    <phoneticPr fontId="3" type="noConversion"/>
  </si>
  <si>
    <t>伍祐尚</t>
  </si>
  <si>
    <t>黃郁雯</t>
  </si>
  <si>
    <t>黃文耿</t>
  </si>
  <si>
    <t>林邊國中</t>
    <phoneticPr fontId="3" type="noConversion"/>
  </si>
  <si>
    <t>林雅卿</t>
  </si>
  <si>
    <t>方靖尹</t>
    <phoneticPr fontId="3" type="noConversion"/>
  </si>
  <si>
    <t>恆春國中</t>
    <phoneticPr fontId="3" type="noConversion"/>
  </si>
  <si>
    <t>管靜怡</t>
    <phoneticPr fontId="3" type="noConversion"/>
  </si>
  <si>
    <t>林立</t>
    <phoneticPr fontId="3" type="noConversion"/>
  </si>
  <si>
    <t>車城國中</t>
    <phoneticPr fontId="3" type="noConversion"/>
  </si>
  <si>
    <t>曾美芳</t>
    <phoneticPr fontId="3" type="noConversion"/>
  </si>
  <si>
    <t>林妍彤</t>
  </si>
  <si>
    <t>大同高中</t>
    <phoneticPr fontId="3" type="noConversion"/>
  </si>
  <si>
    <t>蘇瑞珍</t>
    <phoneticPr fontId="3" type="noConversion"/>
  </si>
  <si>
    <t>不分區</t>
    <phoneticPr fontId="3" type="noConversion"/>
  </si>
  <si>
    <t>楊智丞</t>
  </si>
  <si>
    <t>陳雯漪</t>
  </si>
  <si>
    <t>姚銘賢</t>
  </si>
  <si>
    <t>枋寮高中</t>
    <phoneticPr fontId="3" type="noConversion"/>
  </si>
  <si>
    <t>陳碧霞</t>
    <phoneticPr fontId="3" type="noConversion"/>
  </si>
  <si>
    <t>蔡幸耕</t>
  </si>
  <si>
    <t>邱靖桑</t>
  </si>
  <si>
    <t>高中學生組</t>
    <phoneticPr fontId="3" type="noConversion"/>
  </si>
  <si>
    <t>邱黃貫鈞</t>
    <phoneticPr fontId="3" type="noConversion"/>
  </si>
  <si>
    <t>屏東高工</t>
    <phoneticPr fontId="3" type="noConversion"/>
  </si>
  <si>
    <t>郭貞子</t>
    <phoneticPr fontId="3" type="noConversion"/>
  </si>
  <si>
    <t>李宜潔</t>
    <phoneticPr fontId="3" type="noConversion"/>
  </si>
  <si>
    <t>屏榮高中</t>
    <phoneticPr fontId="3" type="noConversion"/>
  </si>
  <si>
    <t>黃百申</t>
    <phoneticPr fontId="3" type="noConversion"/>
  </si>
  <si>
    <t>張佑禎</t>
    <phoneticPr fontId="3" type="noConversion"/>
  </si>
  <si>
    <t>美和高中</t>
    <phoneticPr fontId="3" type="noConversion"/>
  </si>
  <si>
    <t>陳俐玲</t>
    <phoneticPr fontId="3" type="noConversion"/>
  </si>
  <si>
    <t>是</t>
    <phoneticPr fontId="3" type="noConversion"/>
  </si>
  <si>
    <t>陳彥丞</t>
    <phoneticPr fontId="12" type="noConversion"/>
  </si>
  <si>
    <t>陳宗良</t>
    <phoneticPr fontId="12" type="noConversion"/>
  </si>
  <si>
    <t>國立潮州高中</t>
    <phoneticPr fontId="3" type="noConversion"/>
  </si>
  <si>
    <t>客家語情境式演說</t>
  </si>
  <si>
    <t>劉立雅</t>
    <phoneticPr fontId="3" type="noConversion"/>
  </si>
  <si>
    <t>屏大附小</t>
    <phoneticPr fontId="3" type="noConversion"/>
  </si>
  <si>
    <t>林秋香</t>
    <phoneticPr fontId="3" type="noConversion"/>
  </si>
  <si>
    <t>鍾肇軒</t>
    <phoneticPr fontId="3" type="noConversion"/>
  </si>
  <si>
    <t>徐儀錦</t>
    <phoneticPr fontId="3" type="noConversion"/>
  </si>
  <si>
    <t>仁愛國小</t>
    <phoneticPr fontId="3" type="noConversion"/>
  </si>
  <si>
    <t>邱衣尹</t>
    <phoneticPr fontId="3" type="noConversion"/>
  </si>
  <si>
    <t>和平國小</t>
    <phoneticPr fontId="3" type="noConversion"/>
  </si>
  <si>
    <t>吳雪如</t>
    <phoneticPr fontId="3" type="noConversion"/>
  </si>
  <si>
    <t>客家語情境式演說</t>
    <phoneticPr fontId="3" type="noConversion"/>
  </si>
  <si>
    <t>李丞晏</t>
  </si>
  <si>
    <t>曾勤妹</t>
  </si>
  <si>
    <t>楊佰晟</t>
  </si>
  <si>
    <t>麟洛國小</t>
  </si>
  <si>
    <t>林文彬</t>
  </si>
  <si>
    <t>邱靖涵</t>
    <phoneticPr fontId="3" type="noConversion"/>
  </si>
  <si>
    <t>光華國小</t>
    <phoneticPr fontId="3" type="noConversion"/>
  </si>
  <si>
    <t>曾勤妹</t>
    <phoneticPr fontId="3" type="noConversion"/>
  </si>
  <si>
    <t>曾冠閔</t>
    <phoneticPr fontId="3" type="noConversion"/>
  </si>
  <si>
    <t>新埤國小</t>
    <phoneticPr fontId="3" type="noConversion"/>
  </si>
  <si>
    <t>莊蘭英</t>
    <phoneticPr fontId="3" type="noConversion"/>
  </si>
  <si>
    <t>吳政霖</t>
    <phoneticPr fontId="3" type="noConversion"/>
  </si>
  <si>
    <t>陳佩伶</t>
    <phoneticPr fontId="3" type="noConversion"/>
  </si>
  <si>
    <t>徐佑維</t>
    <phoneticPr fontId="3" type="noConversion"/>
  </si>
  <si>
    <t>戴秋蓮</t>
    <phoneticPr fontId="3" type="noConversion"/>
  </si>
  <si>
    <t>民生國小</t>
    <phoneticPr fontId="3" type="noConversion"/>
  </si>
  <si>
    <t>吳鈺璇</t>
  </si>
  <si>
    <t>鍾瑞菊</t>
  </si>
  <si>
    <t>林郁庭</t>
  </si>
  <si>
    <t>萬巒國中</t>
  </si>
  <si>
    <t>鍾麗芬</t>
    <phoneticPr fontId="3" type="noConversion"/>
  </si>
  <si>
    <t>邱毓安</t>
  </si>
  <si>
    <t>內埔國中</t>
  </si>
  <si>
    <t>邱智宏</t>
    <phoneticPr fontId="3" type="noConversion"/>
  </si>
  <si>
    <t>黃詩庭</t>
    <phoneticPr fontId="3" type="noConversion"/>
  </si>
  <si>
    <t>潮州國中</t>
    <phoneticPr fontId="3" type="noConversion"/>
  </si>
  <si>
    <t>曾璿宸</t>
  </si>
  <si>
    <t>南榮國中</t>
  </si>
  <si>
    <t>鍾惠雯</t>
    <phoneticPr fontId="8" type="noConversion"/>
  </si>
  <si>
    <t>羅浚家</t>
  </si>
  <si>
    <t>陳淑英</t>
  </si>
  <si>
    <t>陳宣錡</t>
  </si>
  <si>
    <t>佳冬國中</t>
    <phoneticPr fontId="3" type="noConversion"/>
  </si>
  <si>
    <t>郭貴娟</t>
  </si>
  <si>
    <t>語支老師</t>
  </si>
  <si>
    <t>曾祥育</t>
  </si>
  <si>
    <t>徐信祥</t>
  </si>
  <si>
    <t>林郁心</t>
  </si>
  <si>
    <t>謝惠如</t>
  </si>
  <si>
    <t>110年全國賽特優</t>
  </si>
  <si>
    <t>鄭羽希</t>
    <phoneticPr fontId="3" type="noConversion"/>
  </si>
  <si>
    <t>屏東高工</t>
    <phoneticPr fontId="3" type="noConversion"/>
  </si>
  <si>
    <t>黃文秀</t>
    <phoneticPr fontId="3" type="noConversion"/>
  </si>
  <si>
    <t>陳郁棻</t>
    <phoneticPr fontId="3" type="noConversion"/>
  </si>
  <si>
    <t>賴敏香</t>
    <phoneticPr fontId="3" type="noConversion"/>
  </si>
  <si>
    <t>退休教師</t>
    <phoneticPr fontId="3" type="noConversion"/>
  </si>
  <si>
    <t>鄧羽喬</t>
    <phoneticPr fontId="3" type="noConversion"/>
  </si>
  <si>
    <t>蕭俊彥</t>
    <phoneticPr fontId="3" type="noConversion"/>
  </si>
  <si>
    <t>鄭潔予</t>
  </si>
  <si>
    <t>海豐國小</t>
    <phoneticPr fontId="3" type="noConversion"/>
  </si>
  <si>
    <t>劉靜惠</t>
    <phoneticPr fontId="3" type="noConversion"/>
  </si>
  <si>
    <t>潘丞裕</t>
  </si>
  <si>
    <t>中正國小</t>
    <phoneticPr fontId="3" type="noConversion"/>
  </si>
  <si>
    <t>曹書雅</t>
    <phoneticPr fontId="3" type="noConversion"/>
  </si>
  <si>
    <t>鍾佳諭</t>
    <phoneticPr fontId="3" type="noConversion"/>
  </si>
  <si>
    <t>國語朗讀</t>
    <phoneticPr fontId="3" type="noConversion"/>
  </si>
  <si>
    <t>翁苡瑄</t>
  </si>
  <si>
    <t>梁恆毅</t>
    <phoneticPr fontId="3" type="noConversion"/>
  </si>
  <si>
    <t>羅葦琪</t>
  </si>
  <si>
    <t>崇華國小</t>
  </si>
  <si>
    <t>蔣雅惠</t>
  </si>
  <si>
    <t>國語朗讀</t>
  </si>
  <si>
    <t>陳可芯</t>
  </si>
  <si>
    <t>四林國小</t>
  </si>
  <si>
    <t>林金珠</t>
  </si>
  <si>
    <t>陳佳郁</t>
  </si>
  <si>
    <t>陳靜容</t>
  </si>
  <si>
    <t>葉禹喬</t>
    <phoneticPr fontId="3" type="noConversion"/>
  </si>
  <si>
    <t>新圍國小</t>
    <phoneticPr fontId="3" type="noConversion"/>
  </si>
  <si>
    <t xml:space="preserve"> 陳慧娥</t>
    <phoneticPr fontId="3" type="noConversion"/>
  </si>
  <si>
    <t>龔禮恩</t>
    <phoneticPr fontId="3" type="noConversion"/>
  </si>
  <si>
    <t>地磨兒國小</t>
    <phoneticPr fontId="3" type="noConversion"/>
  </si>
  <si>
    <t>峨崚‧芭芷珂</t>
    <phoneticPr fontId="3" type="noConversion"/>
  </si>
  <si>
    <t>國語朗讀</t>
    <phoneticPr fontId="3" type="noConversion"/>
  </si>
  <si>
    <t>黃羽浵</t>
  </si>
  <si>
    <t>四維國小</t>
    <phoneticPr fontId="3" type="noConversion"/>
  </si>
  <si>
    <t>林妤芳</t>
  </si>
  <si>
    <t>四維國小</t>
  </si>
  <si>
    <t>黃允澤</t>
  </si>
  <si>
    <t>仙吉國小</t>
    <phoneticPr fontId="3" type="noConversion"/>
  </si>
  <si>
    <t>李香月</t>
  </si>
  <si>
    <t>仙吉國小</t>
  </si>
  <si>
    <t>黃又靚</t>
    <phoneticPr fontId="3" type="noConversion"/>
  </si>
  <si>
    <t>楓港國小</t>
    <phoneticPr fontId="3" type="noConversion"/>
  </si>
  <si>
    <t>王于綾</t>
    <phoneticPr fontId="3" type="noConversion"/>
  </si>
  <si>
    <t>許資翊</t>
    <phoneticPr fontId="3" type="noConversion"/>
  </si>
  <si>
    <t>僑勇國小</t>
    <phoneticPr fontId="3" type="noConversion"/>
  </si>
  <si>
    <t>張馨予</t>
    <phoneticPr fontId="3" type="noConversion"/>
  </si>
  <si>
    <t>郭亭慧</t>
  </si>
  <si>
    <t>陳怡茜</t>
  </si>
  <si>
    <t>陳品婕</t>
    <phoneticPr fontId="3" type="noConversion"/>
  </si>
  <si>
    <t>吳典靜</t>
    <phoneticPr fontId="3" type="noConversion"/>
  </si>
  <si>
    <t>陳品璇</t>
    <phoneticPr fontId="3" type="noConversion"/>
  </si>
  <si>
    <t>公正國中</t>
    <phoneticPr fontId="3" type="noConversion"/>
  </si>
  <si>
    <t>林佩霖</t>
    <phoneticPr fontId="3" type="noConversion"/>
  </si>
  <si>
    <t>吳宣頤</t>
  </si>
  <si>
    <t>薛崇仁</t>
  </si>
  <si>
    <t>富田國小</t>
  </si>
  <si>
    <t>109全國國小組國語朗讀優等</t>
    <phoneticPr fontId="3" type="noConversion"/>
  </si>
  <si>
    <t>國中學生組</t>
    <phoneticPr fontId="3" type="noConversion"/>
  </si>
  <si>
    <t>周育安</t>
  </si>
  <si>
    <t>黃筱萍</t>
  </si>
  <si>
    <t>王筱晴</t>
  </si>
  <si>
    <t>潮州區</t>
    <phoneticPr fontId="8" type="noConversion"/>
  </si>
  <si>
    <t>劉澤毅</t>
    <phoneticPr fontId="2" type="noConversion"/>
  </si>
  <si>
    <t>劉乃嬌</t>
    <phoneticPr fontId="2" type="noConversion"/>
  </si>
  <si>
    <t>溫羽樂</t>
  </si>
  <si>
    <t>光春國中</t>
  </si>
  <si>
    <t>黃貞菱</t>
  </si>
  <si>
    <t>蕭瑾鈞</t>
    <phoneticPr fontId="3" type="noConversion"/>
  </si>
  <si>
    <t>朱婉婷</t>
    <phoneticPr fontId="3" type="noConversion"/>
  </si>
  <si>
    <t>李宸語</t>
    <phoneticPr fontId="3" type="noConversion"/>
  </si>
  <si>
    <t>高樹國中</t>
    <phoneticPr fontId="3" type="noConversion"/>
  </si>
  <si>
    <t>莊依綾</t>
    <phoneticPr fontId="3" type="noConversion"/>
  </si>
  <si>
    <t>國語朗讀</t>
    <phoneticPr fontId="3" type="noConversion"/>
  </si>
  <si>
    <t>陳玉珊</t>
  </si>
  <si>
    <t>37萬新國中</t>
  </si>
  <si>
    <t>卓家良</t>
  </si>
  <si>
    <t>萬新國中</t>
  </si>
  <si>
    <t>莊芷茵</t>
  </si>
  <si>
    <t>東港高中國中部</t>
    <phoneticPr fontId="3" type="noConversion"/>
  </si>
  <si>
    <t>辛曉芬</t>
  </si>
  <si>
    <t>劉祐豪</t>
    <phoneticPr fontId="3" type="noConversion"/>
  </si>
  <si>
    <t>張家榛</t>
    <phoneticPr fontId="3" type="noConversion"/>
  </si>
  <si>
    <t>尤曼莉</t>
    <phoneticPr fontId="3" type="noConversion"/>
  </si>
  <si>
    <t>恆春國中</t>
    <phoneticPr fontId="3" type="noConversion"/>
  </si>
  <si>
    <t>洪秀娟</t>
    <phoneticPr fontId="3" type="noConversion"/>
  </si>
  <si>
    <t>張紋綺</t>
  </si>
  <si>
    <t>大同高中</t>
    <phoneticPr fontId="3" type="noConversion"/>
  </si>
  <si>
    <t>邱瑞貞</t>
    <phoneticPr fontId="3" type="noConversion"/>
  </si>
  <si>
    <t>楊謹甄</t>
    <phoneticPr fontId="3" type="noConversion"/>
  </si>
  <si>
    <t>王儷容</t>
    <phoneticPr fontId="3" type="noConversion"/>
  </si>
  <si>
    <t>黃昱勳</t>
    <phoneticPr fontId="3" type="noConversion"/>
  </si>
  <si>
    <t>東港海事</t>
    <phoneticPr fontId="3" type="noConversion"/>
  </si>
  <si>
    <t>蔡叔珮</t>
    <phoneticPr fontId="3" type="noConversion"/>
  </si>
  <si>
    <t>林佳頤</t>
  </si>
  <si>
    <t>東港高中</t>
    <phoneticPr fontId="3" type="noConversion"/>
  </si>
  <si>
    <t>鄧昭群</t>
  </si>
  <si>
    <t>吳昀庭</t>
  </si>
  <si>
    <t>申復孔</t>
    <phoneticPr fontId="3" type="noConversion"/>
  </si>
  <si>
    <t>枋寮高中</t>
    <phoneticPr fontId="3" type="noConversion"/>
  </si>
  <si>
    <t>施蔡碧媱</t>
  </si>
  <si>
    <t>王品臻</t>
  </si>
  <si>
    <t>蘇純慧</t>
  </si>
  <si>
    <t>振興國小</t>
  </si>
  <si>
    <t>黃昱翔</t>
  </si>
  <si>
    <t>李碧蕙</t>
    <phoneticPr fontId="3" type="noConversion"/>
  </si>
  <si>
    <t>陳麗雲</t>
    <phoneticPr fontId="3" type="noConversion"/>
  </si>
  <si>
    <t>馮怡君</t>
    <phoneticPr fontId="3" type="noConversion"/>
  </si>
  <si>
    <t>陳堉寧</t>
    <phoneticPr fontId="3" type="noConversion"/>
  </si>
  <si>
    <t>恆春工商</t>
    <phoneticPr fontId="3" type="noConversion"/>
  </si>
  <si>
    <t>林雅秋</t>
  </si>
  <si>
    <t>蔡旻軒</t>
    <phoneticPr fontId="3" type="noConversion"/>
  </si>
  <si>
    <t>王齊</t>
  </si>
  <si>
    <t>陳丁賢</t>
    <phoneticPr fontId="3" type="noConversion"/>
  </si>
  <si>
    <t>李偉浩</t>
    <phoneticPr fontId="12" type="noConversion"/>
  </si>
  <si>
    <t>路素珍</t>
    <phoneticPr fontId="3" type="noConversion"/>
  </si>
  <si>
    <t>陳韻如</t>
    <phoneticPr fontId="3" type="noConversion"/>
  </si>
  <si>
    <t>教師組</t>
    <phoneticPr fontId="3" type="noConversion"/>
  </si>
  <si>
    <t>峨崚‧芭芷珂</t>
    <phoneticPr fontId="3" type="noConversion"/>
  </si>
  <si>
    <t>地磨兒國小</t>
    <phoneticPr fontId="3" type="noConversion"/>
  </si>
  <si>
    <t>縣賽獎狀</t>
    <phoneticPr fontId="3" type="noConversion"/>
  </si>
  <si>
    <t>劉楨汝</t>
    <phoneticPr fontId="3" type="noConversion"/>
  </si>
  <si>
    <t>石門國小</t>
    <phoneticPr fontId="3" type="noConversion"/>
  </si>
  <si>
    <t>吳貞儀</t>
    <phoneticPr fontId="3" type="noConversion"/>
  </si>
  <si>
    <t>陳亦聖</t>
    <phoneticPr fontId="3" type="noConversion"/>
  </si>
  <si>
    <t>崇蘭國小</t>
    <phoneticPr fontId="3" type="noConversion"/>
  </si>
  <si>
    <t>蘇莉秀</t>
    <phoneticPr fontId="3" type="noConversion"/>
  </si>
  <si>
    <t>崇蘭國小</t>
    <phoneticPr fontId="3" type="noConversion"/>
  </si>
  <si>
    <t>曾竑睿</t>
  </si>
  <si>
    <t>信義國小</t>
  </si>
  <si>
    <t>蘇莉秀</t>
  </si>
  <si>
    <t>吳郁晴</t>
    <phoneticPr fontId="3" type="noConversion"/>
  </si>
  <si>
    <t>復興國小</t>
    <phoneticPr fontId="3" type="noConversion"/>
  </si>
  <si>
    <t>陳秋貴</t>
    <phoneticPr fontId="3" type="noConversion"/>
  </si>
  <si>
    <t>復興國小</t>
    <phoneticPr fontId="3" type="noConversion"/>
  </si>
  <si>
    <t>否</t>
    <phoneticPr fontId="3" type="noConversion"/>
  </si>
  <si>
    <t>閩南語朗讀</t>
    <phoneticPr fontId="3" type="noConversion"/>
  </si>
  <si>
    <t>國小學生組</t>
    <phoneticPr fontId="3" type="noConversion"/>
  </si>
  <si>
    <t>戴  妍</t>
  </si>
  <si>
    <t>林曉君</t>
    <phoneticPr fontId="3" type="noConversion"/>
  </si>
  <si>
    <t>張怡津</t>
  </si>
  <si>
    <t>陳慶寬</t>
  </si>
  <si>
    <t>閩南語朗讀</t>
  </si>
  <si>
    <t>許芸熙</t>
  </si>
  <si>
    <t xml:space="preserve">湯瑜騏 </t>
  </si>
  <si>
    <t>光春國小</t>
  </si>
  <si>
    <t>許富美</t>
  </si>
  <si>
    <t>方筱喬</t>
    <phoneticPr fontId="3" type="noConversion"/>
  </si>
  <si>
    <t>侯惠香</t>
    <phoneticPr fontId="3" type="noConversion"/>
  </si>
  <si>
    <t>否</t>
    <phoneticPr fontId="3" type="noConversion"/>
  </si>
  <si>
    <t>陳建泰</t>
    <phoneticPr fontId="3" type="noConversion"/>
  </si>
  <si>
    <t>載興國小</t>
    <phoneticPr fontId="3" type="noConversion"/>
  </si>
  <si>
    <t>邱文英</t>
    <phoneticPr fontId="3" type="noConversion"/>
  </si>
  <si>
    <t>閩南語朗讀</t>
    <phoneticPr fontId="3" type="noConversion"/>
  </si>
  <si>
    <t>簡毓蓁</t>
  </si>
  <si>
    <t>鄭淑芬</t>
  </si>
  <si>
    <t>劉彥均</t>
  </si>
  <si>
    <t>黃瓊儀</t>
  </si>
  <si>
    <t>郭湘婷</t>
  </si>
  <si>
    <t>吳依柔</t>
    <phoneticPr fontId="3" type="noConversion"/>
  </si>
  <si>
    <t>陳品儒</t>
    <phoneticPr fontId="3" type="noConversion"/>
  </si>
  <si>
    <t>水泉國小龍泉分校</t>
    <phoneticPr fontId="3" type="noConversion"/>
  </si>
  <si>
    <t>林湘儀</t>
    <phoneticPr fontId="3" type="noConversion"/>
  </si>
  <si>
    <t>陳秀容</t>
    <phoneticPr fontId="3" type="noConversion"/>
  </si>
  <si>
    <t>簡妤軒</t>
    <phoneticPr fontId="3" type="noConversion"/>
  </si>
  <si>
    <t>江瑋芳</t>
    <phoneticPr fontId="3" type="noConversion"/>
  </si>
  <si>
    <t>公正國中</t>
    <phoneticPr fontId="3" type="noConversion"/>
  </si>
  <si>
    <t>許廷安</t>
  </si>
  <si>
    <t>顏妤庭</t>
    <phoneticPr fontId="3" type="noConversion"/>
  </si>
  <si>
    <t>張育樺</t>
    <phoneticPr fontId="3" type="noConversion"/>
  </si>
  <si>
    <t>梁寶云</t>
  </si>
  <si>
    <t>徐子喬</t>
  </si>
  <si>
    <t>鍾玉玲</t>
  </si>
  <si>
    <t>鄭貴謙</t>
  </si>
  <si>
    <t>郭美芳</t>
  </si>
  <si>
    <t>賴秉強</t>
    <phoneticPr fontId="2" type="noConversion"/>
  </si>
  <si>
    <t>陳心儀</t>
    <phoneticPr fontId="2" type="noConversion"/>
  </si>
  <si>
    <t>曹瑜恬</t>
    <phoneticPr fontId="3" type="noConversion"/>
  </si>
  <si>
    <t>王美玲</t>
    <phoneticPr fontId="3" type="noConversion"/>
  </si>
  <si>
    <t>吳宥蓁</t>
    <phoneticPr fontId="3" type="noConversion"/>
  </si>
  <si>
    <t>里港國中</t>
    <phoneticPr fontId="3" type="noConversion"/>
  </si>
  <si>
    <t>曾銀秀</t>
    <phoneticPr fontId="3" type="noConversion"/>
  </si>
  <si>
    <t>李宜家</t>
  </si>
  <si>
    <t>萬丹國中</t>
    <phoneticPr fontId="3" type="noConversion"/>
  </si>
  <si>
    <t>莊蕙菁</t>
  </si>
  <si>
    <t>萬丹國中</t>
  </si>
  <si>
    <t>林定緯</t>
  </si>
  <si>
    <t>尤珮榛</t>
    <phoneticPr fontId="3" type="noConversion"/>
  </si>
  <si>
    <t>黃重賜</t>
    <phoneticPr fontId="3" type="noConversion"/>
  </si>
  <si>
    <t>簡郁心</t>
  </si>
  <si>
    <t>陳珀沂</t>
    <phoneticPr fontId="2" type="noConversion"/>
  </si>
  <si>
    <t>李炫蒼</t>
    <phoneticPr fontId="3" type="noConversion"/>
  </si>
  <si>
    <t>許書綺</t>
  </si>
  <si>
    <t>張承堯</t>
  </si>
  <si>
    <t>童柚婷</t>
  </si>
  <si>
    <t>陳碧霞</t>
    <phoneticPr fontId="3" type="noConversion"/>
  </si>
  <si>
    <t>邱姵綾</t>
  </si>
  <si>
    <t>林曉祺</t>
  </si>
  <si>
    <t>吳旻樺</t>
  </si>
  <si>
    <t>陳宥蓁</t>
  </si>
  <si>
    <t>陳品儒</t>
  </si>
  <si>
    <t>豐田國小</t>
  </si>
  <si>
    <t>108年</t>
  </si>
  <si>
    <t>楊文傑</t>
  </si>
  <si>
    <t>陳盈秀</t>
    <phoneticPr fontId="3" type="noConversion"/>
  </si>
  <si>
    <t>余竑緯</t>
    <phoneticPr fontId="3" type="noConversion"/>
  </si>
  <si>
    <t>孔志明</t>
    <phoneticPr fontId="3" type="noConversion"/>
  </si>
  <si>
    <t>陳詩璇</t>
    <phoneticPr fontId="3" type="noConversion"/>
  </si>
  <si>
    <t>陳舒宜</t>
    <phoneticPr fontId="3" type="noConversion"/>
  </si>
  <si>
    <t>王家秋</t>
    <phoneticPr fontId="3" type="noConversion"/>
  </si>
  <si>
    <t>恆春工商</t>
    <phoneticPr fontId="3" type="noConversion"/>
  </si>
  <si>
    <t>吳雅玲</t>
    <phoneticPr fontId="3" type="noConversion"/>
  </si>
  <si>
    <t>閔南語朗讀</t>
  </si>
  <si>
    <t>張玉岑</t>
    <phoneticPr fontId="3" type="noConversion"/>
  </si>
  <si>
    <t>孫世美</t>
  </si>
  <si>
    <t>羅品涵</t>
  </si>
  <si>
    <t>宋文惠</t>
    <phoneticPr fontId="3" type="noConversion"/>
  </si>
  <si>
    <t>陳柏安</t>
    <phoneticPr fontId="12" type="noConversion"/>
  </si>
  <si>
    <t>陳淑和</t>
    <phoneticPr fontId="3" type="noConversion"/>
  </si>
  <si>
    <t>110全國閩南語朗讀高中組優等</t>
    <phoneticPr fontId="3" type="noConversion"/>
  </si>
  <si>
    <t>王信喆</t>
    <phoneticPr fontId="12" type="noConversion"/>
  </si>
  <si>
    <t>陳宗良</t>
  </si>
  <si>
    <t>教師組</t>
  </si>
  <si>
    <t>陳守浩</t>
    <phoneticPr fontId="3" type="noConversion"/>
  </si>
  <si>
    <t>鶴聲國中</t>
    <phoneticPr fontId="3" type="noConversion"/>
  </si>
  <si>
    <t>潮州區</t>
    <phoneticPr fontId="3" type="noConversion"/>
  </si>
  <si>
    <t>阮珮玟</t>
    <phoneticPr fontId="3" type="noConversion"/>
  </si>
  <si>
    <t>潮州區</t>
    <phoneticPr fontId="3" type="noConversion"/>
  </si>
  <si>
    <t>凃肇家</t>
    <phoneticPr fontId="3" type="noConversion"/>
  </si>
  <si>
    <t>南榮國中</t>
    <phoneticPr fontId="3" type="noConversion"/>
  </si>
  <si>
    <t>李佳穎</t>
    <phoneticPr fontId="2" type="noConversion"/>
  </si>
  <si>
    <t>社會組</t>
    <phoneticPr fontId="3" type="noConversion"/>
  </si>
  <si>
    <t>洪淑惠</t>
    <phoneticPr fontId="3" type="noConversion"/>
  </si>
  <si>
    <t>屏東大學</t>
    <phoneticPr fontId="3" type="noConversion"/>
  </si>
  <si>
    <t>客家語朗讀</t>
  </si>
  <si>
    <t>林偲恩</t>
    <phoneticPr fontId="3" type="noConversion"/>
  </si>
  <si>
    <t>李雪菱</t>
    <phoneticPr fontId="3" type="noConversion"/>
  </si>
  <si>
    <t>蘇亦軒</t>
  </si>
  <si>
    <t>忠孝國小</t>
    <phoneticPr fontId="3" type="noConversion"/>
  </si>
  <si>
    <t>洪茂原</t>
    <phoneticPr fontId="3" type="noConversion"/>
  </si>
  <si>
    <t>陳映澐</t>
    <phoneticPr fontId="3" type="noConversion"/>
  </si>
  <si>
    <t>屏大附小</t>
    <phoneticPr fontId="3" type="noConversion"/>
  </si>
  <si>
    <t>徐儀錦</t>
    <phoneticPr fontId="3" type="noConversion"/>
  </si>
  <si>
    <t>信義國小</t>
    <phoneticPr fontId="3" type="noConversion"/>
  </si>
  <si>
    <t>鍾松餘</t>
    <phoneticPr fontId="3" type="noConversion"/>
  </si>
  <si>
    <t>信義國小</t>
    <phoneticPr fontId="3" type="noConversion"/>
  </si>
  <si>
    <t>110縣代表</t>
    <phoneticPr fontId="3" type="noConversion"/>
  </si>
  <si>
    <t>客家語朗讀</t>
    <phoneticPr fontId="3" type="noConversion"/>
  </si>
  <si>
    <t>劉  曄</t>
  </si>
  <si>
    <t>李雪菱</t>
  </si>
  <si>
    <t>黃宥涵</t>
  </si>
  <si>
    <t>徐儀錦</t>
  </si>
  <si>
    <t>鍾侑</t>
  </si>
  <si>
    <t>新埤國小</t>
  </si>
  <si>
    <t>莊蘭英</t>
  </si>
  <si>
    <t>黃文妤</t>
  </si>
  <si>
    <t>陳怡蓉</t>
  </si>
  <si>
    <t>莊子琳</t>
    <phoneticPr fontId="3" type="noConversion"/>
  </si>
  <si>
    <t>玉田國小</t>
    <phoneticPr fontId="3" type="noConversion"/>
  </si>
  <si>
    <t>李麗珍</t>
    <phoneticPr fontId="3" type="noConversion"/>
  </si>
  <si>
    <t>陳又菁</t>
    <phoneticPr fontId="3" type="noConversion"/>
  </si>
  <si>
    <t>惠農國小</t>
    <phoneticPr fontId="3" type="noConversion"/>
  </si>
  <si>
    <t>鍾瑞菊</t>
    <phoneticPr fontId="3" type="noConversion"/>
  </si>
  <si>
    <t>惠農國小</t>
    <phoneticPr fontId="3" type="noConversion"/>
  </si>
  <si>
    <t>鍾苡霈</t>
  </si>
  <si>
    <t>玉光國小</t>
    <phoneticPr fontId="3" type="noConversion"/>
  </si>
  <si>
    <t>邱淑琴</t>
  </si>
  <si>
    <t>玉光國小</t>
  </si>
  <si>
    <t>張容甄</t>
  </si>
  <si>
    <t>佳冬國小</t>
    <phoneticPr fontId="3" type="noConversion"/>
  </si>
  <si>
    <t>佳冬國小</t>
  </si>
  <si>
    <t>傅嬿臻</t>
    <phoneticPr fontId="3" type="noConversion"/>
  </si>
  <si>
    <t>利春慧</t>
    <phoneticPr fontId="3" type="noConversion"/>
  </si>
  <si>
    <t>徐書瑤</t>
  </si>
  <si>
    <t>陳昱蓁</t>
    <phoneticPr fontId="3" type="noConversion"/>
  </si>
  <si>
    <t>陸興高中國中部</t>
    <phoneticPr fontId="3" type="noConversion"/>
  </si>
  <si>
    <t>梁心怡</t>
    <phoneticPr fontId="3" type="noConversion"/>
  </si>
  <si>
    <t>陸興高中國中部</t>
    <phoneticPr fontId="3" type="noConversion"/>
  </si>
  <si>
    <t>蘇子茜</t>
  </si>
  <si>
    <t>109國小縣代表</t>
    <phoneticPr fontId="3" type="noConversion"/>
  </si>
  <si>
    <t>客家語朗讀</t>
    <phoneticPr fontId="3" type="noConversion"/>
  </si>
  <si>
    <t>林志軒</t>
  </si>
  <si>
    <t>林麗芳</t>
  </si>
  <si>
    <t>唐睿瑜</t>
  </si>
  <si>
    <t>110全國客家語朗讀國中組優等</t>
    <phoneticPr fontId="3" type="noConversion"/>
  </si>
  <si>
    <t>林雨臻</t>
  </si>
  <si>
    <t>鄭慧菁</t>
  </si>
  <si>
    <t>鍾宜臻</t>
    <phoneticPr fontId="2" type="noConversion"/>
  </si>
  <si>
    <t>鄭怡方</t>
    <phoneticPr fontId="2" type="noConversion"/>
  </si>
  <si>
    <t>涂博安</t>
  </si>
  <si>
    <t>楊晴茜</t>
    <phoneticPr fontId="3" type="noConversion"/>
  </si>
  <si>
    <t>里港國中</t>
    <phoneticPr fontId="3" type="noConversion"/>
  </si>
  <si>
    <t>徐海峯</t>
    <phoneticPr fontId="3" type="noConversion"/>
  </si>
  <si>
    <t>鍾昀真</t>
    <phoneticPr fontId="3" type="noConversion"/>
  </si>
  <si>
    <t>大路關國中</t>
    <phoneticPr fontId="3" type="noConversion"/>
  </si>
  <si>
    <t>邱兆蓉</t>
    <phoneticPr fontId="3" type="noConversion"/>
  </si>
  <si>
    <t>大路關國中</t>
    <phoneticPr fontId="3" type="noConversion"/>
  </si>
  <si>
    <t>陳宇鎧</t>
  </si>
  <si>
    <t>東港高中國中部</t>
    <phoneticPr fontId="3" type="noConversion"/>
  </si>
  <si>
    <t>吳俞霈</t>
  </si>
  <si>
    <t>戴睿辰</t>
  </si>
  <si>
    <t>曾怡華</t>
  </si>
  <si>
    <t>楊昌憬</t>
    <phoneticPr fontId="2" type="noConversion"/>
  </si>
  <si>
    <t>鄧佳萍</t>
    <phoneticPr fontId="3" type="noConversion"/>
  </si>
  <si>
    <t>王麗淇</t>
  </si>
  <si>
    <t>徐若華</t>
  </si>
  <si>
    <t>何文元</t>
    <phoneticPr fontId="3" type="noConversion"/>
  </si>
  <si>
    <t>王仁煜</t>
    <phoneticPr fontId="3" type="noConversion"/>
  </si>
  <si>
    <t>林欣育</t>
    <phoneticPr fontId="3" type="noConversion"/>
  </si>
  <si>
    <t>曾予希</t>
    <phoneticPr fontId="3" type="noConversion"/>
  </si>
  <si>
    <t>李瑞梅</t>
    <phoneticPr fontId="3" type="noConversion"/>
  </si>
  <si>
    <t>李宇芹</t>
    <phoneticPr fontId="3" type="noConversion"/>
  </si>
  <si>
    <t>吳敏慈</t>
    <phoneticPr fontId="3" type="noConversion"/>
  </si>
  <si>
    <t>教師組</t>
    <phoneticPr fontId="8" type="noConversion"/>
  </si>
  <si>
    <t>許淑梅</t>
    <phoneticPr fontId="3" type="noConversion"/>
  </si>
  <si>
    <t>徐久雁</t>
    <phoneticPr fontId="3" type="noConversion"/>
  </si>
  <si>
    <t>至正國中</t>
    <phoneticPr fontId="3" type="noConversion"/>
  </si>
  <si>
    <t>陳怡蓉</t>
    <phoneticPr fontId="3" type="noConversion"/>
  </si>
  <si>
    <t>鍾怡音</t>
    <phoneticPr fontId="8" type="noConversion"/>
  </si>
  <si>
    <t>四林國小</t>
    <phoneticPr fontId="8" type="noConversion"/>
  </si>
  <si>
    <t>曾鈞瑜</t>
    <phoneticPr fontId="3" type="noConversion"/>
  </si>
  <si>
    <t>胡若芸</t>
    <phoneticPr fontId="3" type="noConversion"/>
  </si>
  <si>
    <t>和平國小</t>
    <phoneticPr fontId="3" type="noConversion"/>
  </si>
  <si>
    <t>董文萍</t>
    <phoneticPr fontId="3" type="noConversion"/>
  </si>
  <si>
    <t>黃旭均</t>
    <phoneticPr fontId="3" type="noConversion"/>
  </si>
  <si>
    <t>田玉鳳</t>
    <phoneticPr fontId="3" type="noConversion"/>
  </si>
  <si>
    <t>李沂靜</t>
    <phoneticPr fontId="3" type="noConversion"/>
  </si>
  <si>
    <t>中正國小</t>
    <phoneticPr fontId="3" type="noConversion"/>
  </si>
  <si>
    <t>黃秀珍</t>
    <phoneticPr fontId="3" type="noConversion"/>
  </si>
  <si>
    <t>王昡</t>
    <phoneticPr fontId="3" type="noConversion"/>
  </si>
  <si>
    <t>陳巧燕</t>
    <phoneticPr fontId="3" type="noConversion"/>
  </si>
  <si>
    <t>國語字音字形</t>
    <phoneticPr fontId="3" type="noConversion"/>
  </si>
  <si>
    <t>黃訢</t>
  </si>
  <si>
    <t>蘇姿鳳</t>
  </si>
  <si>
    <t>李品諺</t>
  </si>
  <si>
    <t>林淑君</t>
    <phoneticPr fontId="3" type="noConversion"/>
  </si>
  <si>
    <t>楊藝彬</t>
  </si>
  <si>
    <t>金松錡</t>
  </si>
  <si>
    <t>國語字音字形</t>
  </si>
  <si>
    <t>唐語頎</t>
  </si>
  <si>
    <t>匡惠敏</t>
  </si>
  <si>
    <t>邱子芯</t>
  </si>
  <si>
    <t>賴佩伶</t>
  </si>
  <si>
    <t xml:space="preserve">宋沛恩 </t>
  </si>
  <si>
    <t>鍾緹</t>
    <phoneticPr fontId="3" type="noConversion"/>
  </si>
  <si>
    <t>彭厝國小</t>
    <phoneticPr fontId="3" type="noConversion"/>
  </si>
  <si>
    <t>王亞之</t>
    <phoneticPr fontId="3" type="noConversion"/>
  </si>
  <si>
    <t>彭厝國小</t>
    <phoneticPr fontId="3" type="noConversion"/>
  </si>
  <si>
    <t>邱翊恩</t>
    <phoneticPr fontId="3" type="noConversion"/>
  </si>
  <si>
    <t>馬玉華</t>
    <phoneticPr fontId="3" type="noConversion"/>
  </si>
  <si>
    <t>吳秉叡</t>
    <phoneticPr fontId="3" type="noConversion"/>
  </si>
  <si>
    <t>王瑞鋒</t>
    <phoneticPr fontId="3" type="noConversion"/>
  </si>
  <si>
    <t>蔡茗安</t>
  </si>
  <si>
    <t>仙吉國小</t>
    <phoneticPr fontId="3" type="noConversion"/>
  </si>
  <si>
    <t>李佩芸</t>
  </si>
  <si>
    <t>張采緹</t>
  </si>
  <si>
    <t>東隆國小</t>
    <phoneticPr fontId="3" type="noConversion"/>
  </si>
  <si>
    <t>賴蓎諼</t>
  </si>
  <si>
    <t>東隆國小</t>
  </si>
  <si>
    <t>鄭閎成</t>
  </si>
  <si>
    <t>仁和國小</t>
    <phoneticPr fontId="3" type="noConversion"/>
  </si>
  <si>
    <t>鄭瑞香</t>
  </si>
  <si>
    <t>仁和國小</t>
  </si>
  <si>
    <t>張易鴻</t>
  </si>
  <si>
    <t>徐如君</t>
  </si>
  <si>
    <t>賴雨彤</t>
    <phoneticPr fontId="3" type="noConversion"/>
  </si>
  <si>
    <t>楓港國小</t>
    <phoneticPr fontId="3" type="noConversion"/>
  </si>
  <si>
    <t>汪佳慧</t>
    <phoneticPr fontId="3" type="noConversion"/>
  </si>
  <si>
    <t>陳俊凱</t>
    <phoneticPr fontId="3" type="noConversion"/>
  </si>
  <si>
    <t>洪誌廷</t>
    <phoneticPr fontId="3" type="noConversion"/>
  </si>
  <si>
    <t>水泉國小</t>
    <phoneticPr fontId="3" type="noConversion"/>
  </si>
  <si>
    <t>黃琮凱</t>
    <phoneticPr fontId="3" type="noConversion"/>
  </si>
  <si>
    <t>至正國中</t>
    <phoneticPr fontId="3" type="noConversion"/>
  </si>
  <si>
    <t>陳佩鈴</t>
    <phoneticPr fontId="3" type="noConversion"/>
  </si>
  <si>
    <t>林俞安</t>
  </si>
  <si>
    <t>周玲朱</t>
  </si>
  <si>
    <t>蘇琮勛</t>
    <phoneticPr fontId="3" type="noConversion"/>
  </si>
  <si>
    <t>陳錦雀</t>
    <phoneticPr fontId="3" type="noConversion"/>
  </si>
  <si>
    <t>蘇奕睿</t>
  </si>
  <si>
    <t>屏東區</t>
  </si>
  <si>
    <t>劉詠蔚</t>
  </si>
  <si>
    <t>明正國中</t>
  </si>
  <si>
    <t>王慧燕</t>
  </si>
  <si>
    <t>109全國國小優等</t>
    <phoneticPr fontId="3" type="noConversion"/>
  </si>
  <si>
    <t>李尚恩</t>
    <phoneticPr fontId="3" type="noConversion"/>
  </si>
  <si>
    <t>美和國中</t>
    <phoneticPr fontId="3" type="noConversion"/>
  </si>
  <si>
    <t>109縣代表國中組</t>
  </si>
  <si>
    <t>廖啟恩</t>
  </si>
  <si>
    <t>方瑞敏</t>
  </si>
  <si>
    <t>來義國中</t>
    <phoneticPr fontId="3" type="noConversion"/>
  </si>
  <si>
    <t>何樂望</t>
  </si>
  <si>
    <t>林銘軒</t>
  </si>
  <si>
    <t>王煜菊</t>
  </si>
  <si>
    <t>楊采臻</t>
    <phoneticPr fontId="2" type="noConversion"/>
  </si>
  <si>
    <t>陳怡縈</t>
    <phoneticPr fontId="2" type="noConversion"/>
  </si>
  <si>
    <t>簡瑋宸</t>
  </si>
  <si>
    <t>潘文鶯</t>
  </si>
  <si>
    <t>蘇羿庭</t>
  </si>
  <si>
    <t>劉怡廷</t>
  </si>
  <si>
    <t>許聖慈</t>
    <phoneticPr fontId="3" type="noConversion"/>
  </si>
  <si>
    <t>鄭惇仁</t>
    <phoneticPr fontId="3" type="noConversion"/>
  </si>
  <si>
    <t>陳婉琳</t>
    <phoneticPr fontId="3" type="noConversion"/>
  </si>
  <si>
    <t>胡美昭</t>
    <phoneticPr fontId="3" type="noConversion"/>
  </si>
  <si>
    <t>許妍瑄</t>
    <phoneticPr fontId="3" type="noConversion"/>
  </si>
  <si>
    <t>劉靜茹</t>
    <phoneticPr fontId="3" type="noConversion"/>
  </si>
  <si>
    <t>溫鎧綸</t>
  </si>
  <si>
    <t>劉盈秀</t>
  </si>
  <si>
    <t>黃勇嫀</t>
  </si>
  <si>
    <t>萬新國中</t>
    <phoneticPr fontId="3" type="noConversion"/>
  </si>
  <si>
    <t>蘇暉中</t>
  </si>
  <si>
    <t>許甫宏</t>
  </si>
  <si>
    <t>陳靜慧</t>
  </si>
  <si>
    <t>張以禾</t>
    <phoneticPr fontId="3" type="noConversion"/>
  </si>
  <si>
    <t>吳惠英</t>
    <phoneticPr fontId="3" type="noConversion"/>
  </si>
  <si>
    <t>李宇倫</t>
    <phoneticPr fontId="3" type="noConversion"/>
  </si>
  <si>
    <t>滿州國中</t>
    <phoneticPr fontId="3" type="noConversion"/>
  </si>
  <si>
    <t>張綉芳</t>
    <phoneticPr fontId="3" type="noConversion"/>
  </si>
  <si>
    <t>張至鈞</t>
    <phoneticPr fontId="3" type="noConversion"/>
  </si>
  <si>
    <t>沈筠育</t>
    <phoneticPr fontId="3" type="noConversion"/>
  </si>
  <si>
    <t>林慧玲</t>
  </si>
  <si>
    <t>吳孋珊</t>
  </si>
  <si>
    <t>邱詩雅</t>
    <phoneticPr fontId="3" type="noConversion"/>
  </si>
  <si>
    <t>東港海事</t>
    <phoneticPr fontId="3" type="noConversion"/>
  </si>
  <si>
    <t>陳曉慧</t>
    <phoneticPr fontId="3" type="noConversion"/>
  </si>
  <si>
    <t>許嘉瑋</t>
    <phoneticPr fontId="3" type="noConversion"/>
  </si>
  <si>
    <t>黃文君</t>
  </si>
  <si>
    <t>羅子翔</t>
  </si>
  <si>
    <t>林倩妤</t>
  </si>
  <si>
    <t>劉敏莉</t>
    <phoneticPr fontId="3" type="noConversion"/>
  </si>
  <si>
    <t>林侑縈</t>
  </si>
  <si>
    <t>鍾承恩</t>
  </si>
  <si>
    <t>陳正忠</t>
  </si>
  <si>
    <t>謝慧盈</t>
  </si>
  <si>
    <t>郭育汝</t>
  </si>
  <si>
    <t>李佩蓁</t>
  </si>
  <si>
    <t>林昱廷</t>
  </si>
  <si>
    <t>彭志宏</t>
    <phoneticPr fontId="3" type="noConversion"/>
  </si>
  <si>
    <t>屏東高工</t>
  </si>
  <si>
    <t>張郡育</t>
    <phoneticPr fontId="3" type="noConversion"/>
  </si>
  <si>
    <t>廖婉君</t>
    <phoneticPr fontId="3" type="noConversion"/>
  </si>
  <si>
    <t>劉奕廷</t>
    <phoneticPr fontId="3" type="noConversion"/>
  </si>
  <si>
    <t>廖婉君</t>
    <phoneticPr fontId="3" type="noConversion"/>
  </si>
  <si>
    <t>許美伶</t>
    <phoneticPr fontId="3" type="noConversion"/>
  </si>
  <si>
    <t>黃寶萱</t>
    <phoneticPr fontId="3" type="noConversion"/>
  </si>
  <si>
    <t>潘易柔</t>
    <phoneticPr fontId="3" type="noConversion"/>
  </si>
  <si>
    <t>吳心妤</t>
    <phoneticPr fontId="3" type="noConversion"/>
  </si>
  <si>
    <t>鄒碧玲</t>
    <phoneticPr fontId="3" type="noConversion"/>
  </si>
  <si>
    <t>吳家昇</t>
    <phoneticPr fontId="3" type="noConversion"/>
  </si>
  <si>
    <t>江上宇</t>
    <phoneticPr fontId="3" type="noConversion"/>
  </si>
  <si>
    <t>陳柏序</t>
  </si>
  <si>
    <t>陳丁賢</t>
    <phoneticPr fontId="3" type="noConversion"/>
  </si>
  <si>
    <t>馮凱程</t>
    <phoneticPr fontId="3" type="noConversion"/>
  </si>
  <si>
    <t>謝淑惠</t>
    <phoneticPr fontId="3" type="noConversion"/>
  </si>
  <si>
    <t>孫大鈞</t>
    <phoneticPr fontId="3" type="noConversion"/>
  </si>
  <si>
    <t>潮州高中</t>
    <phoneticPr fontId="3" type="noConversion"/>
  </si>
  <si>
    <t>謝淑惠</t>
    <phoneticPr fontId="3" type="noConversion"/>
  </si>
  <si>
    <t>林家妃</t>
    <phoneticPr fontId="3" type="noConversion"/>
  </si>
  <si>
    <t>陳佩鈴</t>
    <phoneticPr fontId="3" type="noConversion"/>
  </si>
  <si>
    <t>劉德駿</t>
  </si>
  <si>
    <t>張雅婷</t>
    <phoneticPr fontId="3" type="noConversion"/>
  </si>
  <si>
    <t>黎明國小</t>
    <phoneticPr fontId="3" type="noConversion"/>
  </si>
  <si>
    <t>國語字音字形</t>
    <phoneticPr fontId="3" type="noConversion"/>
  </si>
  <si>
    <t>吳佳真</t>
    <phoneticPr fontId="3" type="noConversion"/>
  </si>
  <si>
    <t>潮州國中</t>
    <phoneticPr fontId="8" type="noConversion"/>
  </si>
  <si>
    <t>吳金龍</t>
  </si>
  <si>
    <t>南州國小</t>
  </si>
  <si>
    <t>陳裕政</t>
  </si>
  <si>
    <t>11港西國小</t>
  </si>
  <si>
    <t>吳明軍</t>
  </si>
  <si>
    <t>14新園國小</t>
  </si>
  <si>
    <t>簡寶玲</t>
    <phoneticPr fontId="3" type="noConversion"/>
  </si>
  <si>
    <t>高士國小</t>
    <phoneticPr fontId="3" type="noConversion"/>
  </si>
  <si>
    <t>社會組</t>
    <phoneticPr fontId="3" type="noConversion"/>
  </si>
  <si>
    <t>湯昇祥</t>
    <phoneticPr fontId="3" type="noConversion"/>
  </si>
  <si>
    <t>國小學生組</t>
    <phoneticPr fontId="8" type="noConversion"/>
  </si>
  <si>
    <t>劉恩羽</t>
    <phoneticPr fontId="3" type="noConversion"/>
  </si>
  <si>
    <t>忠孝國小</t>
    <phoneticPr fontId="3" type="noConversion"/>
  </si>
  <si>
    <t>施美英</t>
    <phoneticPr fontId="3" type="noConversion"/>
  </si>
  <si>
    <t>柳子歆</t>
  </si>
  <si>
    <t>林月娥</t>
    <phoneticPr fontId="3" type="noConversion"/>
  </si>
  <si>
    <t>閩南語字音字形</t>
  </si>
  <si>
    <t>李佳恩</t>
    <phoneticPr fontId="3" type="noConversion"/>
  </si>
  <si>
    <t>新埤國小</t>
    <phoneticPr fontId="3" type="noConversion"/>
  </si>
  <si>
    <t>陳怡杏</t>
    <phoneticPr fontId="3" type="noConversion"/>
  </si>
  <si>
    <t>徐加</t>
    <phoneticPr fontId="3" type="noConversion"/>
  </si>
  <si>
    <t>光華國小</t>
    <phoneticPr fontId="3" type="noConversion"/>
  </si>
  <si>
    <t>蔡春芬</t>
    <phoneticPr fontId="3" type="noConversion"/>
  </si>
  <si>
    <t>潘畇蓁</t>
    <phoneticPr fontId="3" type="noConversion"/>
  </si>
  <si>
    <t>潘秀嬌</t>
    <phoneticPr fontId="3" type="noConversion"/>
  </si>
  <si>
    <t>閩南語字音字形</t>
    <phoneticPr fontId="3" type="noConversion"/>
  </si>
  <si>
    <t>黃懷萱</t>
  </si>
  <si>
    <t>興化國小</t>
    <phoneticPr fontId="3" type="noConversion"/>
  </si>
  <si>
    <t>蕭正賢</t>
  </si>
  <si>
    <t>興化國小</t>
  </si>
  <si>
    <t>閩南語字音字形</t>
    <phoneticPr fontId="3" type="noConversion"/>
  </si>
  <si>
    <t>國小學生組</t>
    <phoneticPr fontId="8" type="noConversion"/>
  </si>
  <si>
    <t>許曉綺</t>
  </si>
  <si>
    <t>郭沛怡</t>
  </si>
  <si>
    <t>張碧芬</t>
  </si>
  <si>
    <t>張維恩</t>
  </si>
  <si>
    <t>吳虹瑩</t>
  </si>
  <si>
    <t>鄭宇廷</t>
  </si>
  <si>
    <t>周朝逢</t>
  </si>
  <si>
    <t>蔡汶均</t>
  </si>
  <si>
    <t>郭亞軒</t>
    <phoneticPr fontId="8" type="noConversion"/>
  </si>
  <si>
    <t>許雅竹</t>
    <phoneticPr fontId="8" type="noConversion"/>
  </si>
  <si>
    <t>蔡宜諠</t>
  </si>
  <si>
    <t>萬丹國中</t>
    <phoneticPr fontId="3" type="noConversion"/>
  </si>
  <si>
    <t>蔡宜臻</t>
  </si>
  <si>
    <t>曾憶慈</t>
  </si>
  <si>
    <t>楊龍輝</t>
  </si>
  <si>
    <t>蔡詩雯</t>
  </si>
  <si>
    <t>佳冬國中</t>
  </si>
  <si>
    <t>梁玉倫</t>
  </si>
  <si>
    <t>崇蘭國小</t>
  </si>
  <si>
    <t>陳欣讌</t>
    <phoneticPr fontId="3" type="noConversion"/>
  </si>
  <si>
    <t>周朝逢</t>
    <phoneticPr fontId="3" type="noConversion"/>
  </si>
  <si>
    <t>李珮芸</t>
  </si>
  <si>
    <t>柯志軒</t>
  </si>
  <si>
    <t>潮和國小</t>
  </si>
  <si>
    <t>許麗婷</t>
    <phoneticPr fontId="3" type="noConversion"/>
  </si>
  <si>
    <t>高樹國中</t>
    <phoneticPr fontId="3" type="noConversion"/>
  </si>
  <si>
    <t>楊淑惠</t>
    <phoneticPr fontId="3" type="noConversion"/>
  </si>
  <si>
    <t>劉芮吟</t>
    <phoneticPr fontId="3" type="noConversion"/>
  </si>
  <si>
    <t>徐可又</t>
    <phoneticPr fontId="3" type="noConversion"/>
  </si>
  <si>
    <t>吳仲瀅</t>
    <phoneticPr fontId="3" type="noConversion"/>
  </si>
  <si>
    <t>瑞光國小</t>
    <phoneticPr fontId="3" type="noConversion"/>
  </si>
  <si>
    <t>瑞光國小</t>
    <phoneticPr fontId="3" type="noConversion"/>
  </si>
  <si>
    <t>利怡珺</t>
  </si>
  <si>
    <t>僑智國小</t>
  </si>
  <si>
    <t>曾秋梅</t>
  </si>
  <si>
    <t>蔡宇軒</t>
  </si>
  <si>
    <t>東寧國小</t>
  </si>
  <si>
    <t>李惠玉</t>
  </si>
  <si>
    <t>阮子芮</t>
  </si>
  <si>
    <t>林秋香</t>
  </si>
  <si>
    <t>利語芯</t>
  </si>
  <si>
    <t>林家禾</t>
    <phoneticPr fontId="3" type="noConversion"/>
  </si>
  <si>
    <t>王慧燕</t>
    <phoneticPr fontId="3" type="noConversion"/>
  </si>
  <si>
    <t>馮鏡家</t>
  </si>
  <si>
    <t>葉芸妡</t>
  </si>
  <si>
    <t>戴月華</t>
  </si>
  <si>
    <t>朱廷倫</t>
    <phoneticPr fontId="3" type="noConversion"/>
  </si>
  <si>
    <t>美和國中</t>
    <phoneticPr fontId="3" type="noConversion"/>
  </si>
  <si>
    <t>朱遠航</t>
  </si>
  <si>
    <t>109全國賽客家字音字形特優國小組</t>
    <phoneticPr fontId="3" type="noConversion"/>
  </si>
  <si>
    <t>楊程䊅</t>
  </si>
  <si>
    <t>蔡秀珍</t>
  </si>
  <si>
    <t>徐智豐</t>
    <phoneticPr fontId="3" type="noConversion"/>
  </si>
  <si>
    <t>林郁屏</t>
    <phoneticPr fontId="3" type="noConversion"/>
  </si>
  <si>
    <t>陳堃長</t>
    <phoneticPr fontId="3" type="noConversion"/>
  </si>
  <si>
    <t>吳雪如</t>
    <phoneticPr fontId="3" type="noConversion"/>
  </si>
  <si>
    <t>尤志長</t>
    <phoneticPr fontId="3" type="noConversion"/>
  </si>
  <si>
    <t>長治國中</t>
    <phoneticPr fontId="3" type="noConversion"/>
  </si>
  <si>
    <t>劉敏莉</t>
  </si>
  <si>
    <t>吳育仲</t>
    <phoneticPr fontId="3" type="noConversion"/>
  </si>
  <si>
    <t>舊寮國小</t>
    <phoneticPr fontId="3" type="noConversion"/>
  </si>
  <si>
    <t>李昭德</t>
    <phoneticPr fontId="3" type="noConversion"/>
  </si>
  <si>
    <t>陳明瑤</t>
    <phoneticPr fontId="3" type="noConversion"/>
  </si>
  <si>
    <t>新豐國小</t>
    <phoneticPr fontId="3" type="noConversion"/>
  </si>
  <si>
    <t>賈維希</t>
    <phoneticPr fontId="3" type="noConversion"/>
  </si>
  <si>
    <t>歸來國小</t>
    <phoneticPr fontId="3" type="noConversion"/>
  </si>
  <si>
    <t>吳春瑩</t>
    <phoneticPr fontId="3" type="noConversion"/>
  </si>
  <si>
    <t>莊皓鈞</t>
  </si>
  <si>
    <t>蔡文雄</t>
    <phoneticPr fontId="3" type="noConversion"/>
  </si>
  <si>
    <t>傅薇臻</t>
    <phoneticPr fontId="3" type="noConversion"/>
  </si>
  <si>
    <t>賴韻如</t>
    <phoneticPr fontId="3" type="noConversion"/>
  </si>
  <si>
    <t>蔡茗任</t>
    <phoneticPr fontId="3" type="noConversion"/>
  </si>
  <si>
    <t>陳貞妃</t>
    <phoneticPr fontId="3" type="noConversion"/>
  </si>
  <si>
    <t>作文</t>
    <phoneticPr fontId="3" type="noConversion"/>
  </si>
  <si>
    <t>賴心琳</t>
  </si>
  <si>
    <t>王斐仕</t>
    <phoneticPr fontId="3" type="noConversion"/>
  </si>
  <si>
    <t>作文</t>
    <phoneticPr fontId="3" type="noConversion"/>
  </si>
  <si>
    <t>吳若菲</t>
  </si>
  <si>
    <t>余淑齡</t>
  </si>
  <si>
    <t>徐維妡</t>
  </si>
  <si>
    <t>王善美</t>
  </si>
  <si>
    <t>作文</t>
  </si>
  <si>
    <t>陳羽凡</t>
  </si>
  <si>
    <t>溪北國小</t>
  </si>
  <si>
    <t>馮雪娥</t>
  </si>
  <si>
    <t>柳玥炘</t>
  </si>
  <si>
    <t>潮南國小</t>
  </si>
  <si>
    <t>劉祐彰</t>
  </si>
  <si>
    <t>簡榆芯</t>
  </si>
  <si>
    <t>武潭國小</t>
  </si>
  <si>
    <t>孫褘雯</t>
  </si>
  <si>
    <t>朱沛璘</t>
    <phoneticPr fontId="3" type="noConversion"/>
  </si>
  <si>
    <t>張淑華</t>
    <phoneticPr fontId="3" type="noConversion"/>
  </si>
  <si>
    <t>玉田國小</t>
    <phoneticPr fontId="3" type="noConversion"/>
  </si>
  <si>
    <t>黃芃維</t>
    <phoneticPr fontId="3" type="noConversion"/>
  </si>
  <si>
    <t>徐國進</t>
    <phoneticPr fontId="3" type="noConversion"/>
  </si>
  <si>
    <t>馮恩惠</t>
    <phoneticPr fontId="3" type="noConversion"/>
  </si>
  <si>
    <t>唐世勇</t>
    <phoneticPr fontId="3" type="noConversion"/>
  </si>
  <si>
    <t>林璟</t>
  </si>
  <si>
    <t>港西國小</t>
    <phoneticPr fontId="3" type="noConversion"/>
  </si>
  <si>
    <t>巴雲莉</t>
  </si>
  <si>
    <t>港西國小</t>
  </si>
  <si>
    <t>周琦真</t>
  </si>
  <si>
    <t>東港國小</t>
    <phoneticPr fontId="3" type="noConversion"/>
  </si>
  <si>
    <t>吳德家</t>
  </si>
  <si>
    <t>東港國小</t>
  </si>
  <si>
    <t>張代華</t>
  </si>
  <si>
    <t>謝慧錦</t>
  </si>
  <si>
    <t>葉子毅</t>
  </si>
  <si>
    <t>林元瑜</t>
  </si>
  <si>
    <t>羅云均</t>
    <phoneticPr fontId="3" type="noConversion"/>
  </si>
  <si>
    <t>巴念祖</t>
    <phoneticPr fontId="3" type="noConversion"/>
  </si>
  <si>
    <t>高士國小</t>
    <phoneticPr fontId="3" type="noConversion"/>
  </si>
  <si>
    <t>林慈鈺</t>
  </si>
  <si>
    <t>邱曼菁</t>
    <phoneticPr fontId="3" type="noConversion"/>
  </si>
  <si>
    <t>陳緒芊</t>
    <phoneticPr fontId="3" type="noConversion"/>
  </si>
  <si>
    <t>劉欣寧</t>
    <phoneticPr fontId="3" type="noConversion"/>
  </si>
  <si>
    <t>陳識茜</t>
  </si>
  <si>
    <t>簡婉蓁</t>
    <phoneticPr fontId="3" type="noConversion"/>
  </si>
  <si>
    <t>大同高中國中部</t>
    <phoneticPr fontId="3" type="noConversion"/>
  </si>
  <si>
    <t>王麗琴</t>
    <phoneticPr fontId="3" type="noConversion"/>
  </si>
  <si>
    <t>杜政緯</t>
    <phoneticPr fontId="3" type="noConversion"/>
  </si>
  <si>
    <t>鍾晴妃</t>
  </si>
  <si>
    <t>中正國中</t>
    <phoneticPr fontId="3" type="noConversion"/>
  </si>
  <si>
    <t>吳淑珍</t>
    <phoneticPr fontId="3" type="noConversion"/>
  </si>
  <si>
    <t>110國小縣代表</t>
    <phoneticPr fontId="3" type="noConversion"/>
  </si>
  <si>
    <t>許珈語</t>
  </si>
  <si>
    <t>曾進民</t>
  </si>
  <si>
    <t>109全國國小特優</t>
    <phoneticPr fontId="3" type="noConversion"/>
  </si>
  <si>
    <t>傅悅</t>
  </si>
  <si>
    <t>邱佑婕</t>
  </si>
  <si>
    <t>吳宥誼</t>
  </si>
  <si>
    <t>丘素芬</t>
  </si>
  <si>
    <t>聶淳嫻</t>
    <phoneticPr fontId="2" type="noConversion"/>
  </si>
  <si>
    <t>凃肇家</t>
    <phoneticPr fontId="2" type="noConversion"/>
  </si>
  <si>
    <t>黃怡真</t>
  </si>
  <si>
    <t>潘美華</t>
  </si>
  <si>
    <t>楊家瑄</t>
  </si>
  <si>
    <t>張曉敏</t>
  </si>
  <si>
    <t>李宜穎</t>
    <phoneticPr fontId="3" type="noConversion"/>
  </si>
  <si>
    <t>林祖樂</t>
    <phoneticPr fontId="3" type="noConversion"/>
  </si>
  <si>
    <t>瑪家國中</t>
    <phoneticPr fontId="3" type="noConversion"/>
  </si>
  <si>
    <t>顏鈺欣</t>
    <phoneticPr fontId="3" type="noConversion"/>
  </si>
  <si>
    <t>瑪家國中</t>
    <phoneticPr fontId="3" type="noConversion"/>
  </si>
  <si>
    <t>陳盈靜</t>
    <phoneticPr fontId="3" type="noConversion"/>
  </si>
  <si>
    <t>辛晃全</t>
    <phoneticPr fontId="3" type="noConversion"/>
  </si>
  <si>
    <t>李怡靚</t>
  </si>
  <si>
    <t>陳燕屏</t>
  </si>
  <si>
    <t>蔡于婕</t>
  </si>
  <si>
    <t>東新國中</t>
    <phoneticPr fontId="3" type="noConversion"/>
  </si>
  <si>
    <t>張秀梅</t>
  </si>
  <si>
    <t>東新國中</t>
  </si>
  <si>
    <t>余玉婷</t>
  </si>
  <si>
    <t>張郁屏</t>
  </si>
  <si>
    <t>莊茗雅</t>
    <phoneticPr fontId="3" type="noConversion"/>
  </si>
  <si>
    <t>牡丹國中</t>
    <phoneticPr fontId="3" type="noConversion"/>
  </si>
  <si>
    <t>潘正中</t>
    <phoneticPr fontId="3" type="noConversion"/>
  </si>
  <si>
    <t>楊采勳</t>
    <phoneticPr fontId="3" type="noConversion"/>
  </si>
  <si>
    <t>陳姿瑜</t>
    <phoneticPr fontId="3" type="noConversion"/>
  </si>
  <si>
    <t>謝沛軒</t>
    <phoneticPr fontId="3" type="noConversion"/>
  </si>
  <si>
    <t>曾秋蘭</t>
    <phoneticPr fontId="3" type="noConversion"/>
  </si>
  <si>
    <t>邱詰維</t>
  </si>
  <si>
    <t>洪可欣</t>
  </si>
  <si>
    <t>湯秋馨</t>
    <phoneticPr fontId="3" type="noConversion"/>
  </si>
  <si>
    <t>陳香年</t>
    <phoneticPr fontId="3" type="noConversion"/>
  </si>
  <si>
    <t>簡芷芸</t>
  </si>
  <si>
    <t>王玉娟</t>
    <phoneticPr fontId="3" type="noConversion"/>
  </si>
  <si>
    <t>陳柔安</t>
    <phoneticPr fontId="2" type="noConversion"/>
  </si>
  <si>
    <t>黃淑真</t>
    <phoneticPr fontId="3" type="noConversion"/>
  </si>
  <si>
    <t>陳品德</t>
    <phoneticPr fontId="3" type="noConversion"/>
  </si>
  <si>
    <t>陳曉慧</t>
    <phoneticPr fontId="3" type="noConversion"/>
  </si>
  <si>
    <t>李東穎</t>
    <phoneticPr fontId="3" type="noConversion"/>
  </si>
  <si>
    <t>方雅靜</t>
  </si>
  <si>
    <t>張韌</t>
  </si>
  <si>
    <t>許敏萱</t>
  </si>
  <si>
    <t>蔣晉宸</t>
  </si>
  <si>
    <t>夏婉玲</t>
    <phoneticPr fontId="3" type="noConversion"/>
  </si>
  <si>
    <t>林芝筠</t>
  </si>
  <si>
    <t>陳俊維</t>
  </si>
  <si>
    <t>陳姿宇</t>
  </si>
  <si>
    <t>陳美菊</t>
  </si>
  <si>
    <t>李軒岑</t>
  </si>
  <si>
    <t>許芮瑜</t>
  </si>
  <si>
    <t>陳崇琪</t>
    <phoneticPr fontId="3" type="noConversion"/>
  </si>
  <si>
    <t>李恆敏</t>
  </si>
  <si>
    <t>陳舒佩</t>
    <phoneticPr fontId="3" type="noConversion"/>
  </si>
  <si>
    <t>李亮夫</t>
    <phoneticPr fontId="3" type="noConversion"/>
  </si>
  <si>
    <t>吳文蕙</t>
    <phoneticPr fontId="3" type="noConversion"/>
  </si>
  <si>
    <t>陳威辰</t>
    <phoneticPr fontId="3" type="noConversion"/>
  </si>
  <si>
    <t>蔡佳穎</t>
    <phoneticPr fontId="3" type="noConversion"/>
  </si>
  <si>
    <t>林芙伊</t>
    <phoneticPr fontId="3" type="noConversion"/>
  </si>
  <si>
    <t>許馨云</t>
    <phoneticPr fontId="3" type="noConversion"/>
  </si>
  <si>
    <t>劉宣彣</t>
    <phoneticPr fontId="3" type="noConversion"/>
  </si>
  <si>
    <t>盧宣妤</t>
    <phoneticPr fontId="3" type="noConversion"/>
  </si>
  <si>
    <t>趙瑾怡</t>
    <phoneticPr fontId="3" type="noConversion"/>
  </si>
  <si>
    <t>吳宜倩</t>
  </si>
  <si>
    <t>李淑琴</t>
    <phoneticPr fontId="3" type="noConversion"/>
  </si>
  <si>
    <t>葉欣楊</t>
    <phoneticPr fontId="3" type="noConversion"/>
  </si>
  <si>
    <t>陳俐玲</t>
    <phoneticPr fontId="3" type="noConversion"/>
  </si>
  <si>
    <t>劉奕愷</t>
  </si>
  <si>
    <t>吳婷芬</t>
    <phoneticPr fontId="3" type="noConversion"/>
  </si>
  <si>
    <t>蔡季延</t>
    <phoneticPr fontId="3" type="noConversion"/>
  </si>
  <si>
    <t>林佳宜</t>
    <phoneticPr fontId="3" type="noConversion"/>
  </si>
  <si>
    <t>蔡季延</t>
    <phoneticPr fontId="3" type="noConversion"/>
  </si>
  <si>
    <t>賴韻如</t>
    <phoneticPr fontId="3" type="noConversion"/>
  </si>
  <si>
    <t>林佳鶴</t>
    <phoneticPr fontId="3" type="noConversion"/>
  </si>
  <si>
    <t>前進國小</t>
    <phoneticPr fontId="3" type="noConversion"/>
  </si>
  <si>
    <t>邱智宏</t>
  </si>
  <si>
    <t>蘇漢堃</t>
    <phoneticPr fontId="3" type="noConversion"/>
  </si>
  <si>
    <t>僑勇國小</t>
    <phoneticPr fontId="3" type="noConversion"/>
  </si>
  <si>
    <t>柯仕偉</t>
  </si>
  <si>
    <t>孫嬿婷</t>
    <phoneticPr fontId="3" type="noConversion"/>
  </si>
  <si>
    <t>謝敏群</t>
    <phoneticPr fontId="3" type="noConversion"/>
  </si>
  <si>
    <t>勵古國小</t>
    <phoneticPr fontId="3" type="noConversion"/>
  </si>
  <si>
    <t>邱治齊</t>
    <phoneticPr fontId="3" type="noConversion"/>
  </si>
  <si>
    <t>劉冠吾</t>
  </si>
  <si>
    <t>郭映萱</t>
    <phoneticPr fontId="3" type="noConversion"/>
  </si>
  <si>
    <t>林淨慧</t>
    <phoneticPr fontId="3" type="noConversion"/>
  </si>
  <si>
    <t>陳立紘</t>
    <phoneticPr fontId="3" type="noConversion"/>
  </si>
  <si>
    <t>民和國小</t>
    <phoneticPr fontId="3" type="noConversion"/>
  </si>
  <si>
    <t>孫雅芳</t>
    <phoneticPr fontId="3" type="noConversion"/>
  </si>
  <si>
    <t>簡靖恩</t>
    <phoneticPr fontId="3" type="noConversion"/>
  </si>
  <si>
    <t>公館國小</t>
    <phoneticPr fontId="3" type="noConversion"/>
  </si>
  <si>
    <t>李國揚</t>
    <phoneticPr fontId="3" type="noConversion"/>
  </si>
  <si>
    <t>公館國小</t>
    <phoneticPr fontId="3" type="noConversion"/>
  </si>
  <si>
    <t>寫字</t>
    <phoneticPr fontId="3" type="noConversion"/>
  </si>
  <si>
    <t>徐藝庭</t>
  </si>
  <si>
    <t>邱文莉</t>
  </si>
  <si>
    <t>寫字</t>
    <phoneticPr fontId="3" type="noConversion"/>
  </si>
  <si>
    <t>鍾君岳</t>
  </si>
  <si>
    <t>鍾秋斌</t>
  </si>
  <si>
    <t>陳禹安</t>
  </si>
  <si>
    <t>佳佐國小</t>
  </si>
  <si>
    <t>蕭智文</t>
  </si>
  <si>
    <t>寫字</t>
  </si>
  <si>
    <t>阮怡嘉</t>
  </si>
  <si>
    <t>岑澎維</t>
  </si>
  <si>
    <t>范蕙渝</t>
  </si>
  <si>
    <t>黃健榜</t>
  </si>
  <si>
    <t>吳承玹</t>
  </si>
  <si>
    <t>光華國小</t>
  </si>
  <si>
    <t>蔡沛家</t>
  </si>
  <si>
    <t>黃元祥</t>
    <phoneticPr fontId="3" type="noConversion"/>
  </si>
  <si>
    <t>黃珮寧</t>
    <phoneticPr fontId="3" type="noConversion"/>
  </si>
  <si>
    <t>鄭允歆</t>
    <phoneticPr fontId="3" type="noConversion"/>
  </si>
  <si>
    <t>仕絨國小</t>
    <phoneticPr fontId="3" type="noConversion"/>
  </si>
  <si>
    <t>曾奕銓</t>
    <phoneticPr fontId="3" type="noConversion"/>
  </si>
  <si>
    <t>仕絨國小</t>
    <phoneticPr fontId="3" type="noConversion"/>
  </si>
  <si>
    <t>林韋蓁</t>
    <phoneticPr fontId="3" type="noConversion"/>
  </si>
  <si>
    <t>趙藝芳</t>
    <phoneticPr fontId="3" type="noConversion"/>
  </si>
  <si>
    <t>楊順何</t>
    <phoneticPr fontId="3" type="noConversion"/>
  </si>
  <si>
    <t>黃珮寧</t>
    <phoneticPr fontId="3" type="noConversion"/>
  </si>
  <si>
    <t>否</t>
    <phoneticPr fontId="9" type="noConversion"/>
  </si>
  <si>
    <t>曾郁惟</t>
  </si>
  <si>
    <t>林淑寬</t>
  </si>
  <si>
    <t>陳芳育</t>
  </si>
  <si>
    <t>吳聿真</t>
  </si>
  <si>
    <t>許芳瑋</t>
  </si>
  <si>
    <t>張瑋陵</t>
    <phoneticPr fontId="3" type="noConversion"/>
  </si>
  <si>
    <t>陳慧菁</t>
    <phoneticPr fontId="3" type="noConversion"/>
  </si>
  <si>
    <t>陳苡欣</t>
    <phoneticPr fontId="3" type="noConversion"/>
  </si>
  <si>
    <t>黃莉萍</t>
  </si>
  <si>
    <t>潘品蓁</t>
    <phoneticPr fontId="3" type="noConversion"/>
  </si>
  <si>
    <t>王貴琳</t>
    <phoneticPr fontId="3" type="noConversion"/>
  </si>
  <si>
    <t>蔣祐薰</t>
    <phoneticPr fontId="3" type="noConversion"/>
  </si>
  <si>
    <t>陳宛萱</t>
    <phoneticPr fontId="3" type="noConversion"/>
  </si>
  <si>
    <t>許茗捷</t>
    <phoneticPr fontId="3" type="noConversion"/>
  </si>
  <si>
    <t>傅錦松</t>
    <phoneticPr fontId="3" type="noConversion"/>
  </si>
  <si>
    <t>宋允心</t>
    <phoneticPr fontId="3" type="noConversion"/>
  </si>
  <si>
    <t>郭家蓁</t>
    <phoneticPr fontId="3" type="noConversion"/>
  </si>
  <si>
    <t>施麗珠</t>
    <phoneticPr fontId="3" type="noConversion"/>
  </si>
  <si>
    <t>黃貞慈</t>
  </si>
  <si>
    <t>黃珮寧</t>
  </si>
  <si>
    <t>109全國國小優等</t>
    <phoneticPr fontId="3" type="noConversion"/>
  </si>
  <si>
    <t>蕭鼎秝</t>
    <phoneticPr fontId="3" type="noConversion"/>
  </si>
  <si>
    <t>108全國賽寫字特優國小組</t>
    <phoneticPr fontId="3" type="noConversion"/>
  </si>
  <si>
    <t>陳靚庭</t>
  </si>
  <si>
    <t>李淑琴</t>
  </si>
  <si>
    <t>吳亭佑</t>
  </si>
  <si>
    <t>長治國中</t>
    <phoneticPr fontId="3" type="noConversion"/>
  </si>
  <si>
    <t>李國禎</t>
    <phoneticPr fontId="3" type="noConversion"/>
  </si>
  <si>
    <t>林偉儒</t>
  </si>
  <si>
    <t>崇文國中</t>
  </si>
  <si>
    <t>林上智</t>
  </si>
  <si>
    <t>羅廷洋</t>
    <phoneticPr fontId="2" type="noConversion"/>
  </si>
  <si>
    <t>陳霈宸</t>
    <phoneticPr fontId="2" type="noConversion"/>
  </si>
  <si>
    <t>高興</t>
  </si>
  <si>
    <t>許詠涵</t>
  </si>
  <si>
    <t>陳文章</t>
  </si>
  <si>
    <t>陳媗瑩</t>
    <phoneticPr fontId="3" type="noConversion"/>
  </si>
  <si>
    <t>黃玉霜</t>
    <phoneticPr fontId="3" type="noConversion"/>
  </si>
  <si>
    <t>葉庭瑜</t>
    <phoneticPr fontId="3" type="noConversion"/>
  </si>
  <si>
    <t>洪文慧</t>
    <phoneticPr fontId="3" type="noConversion"/>
  </si>
  <si>
    <t>葉韋伶</t>
    <phoneticPr fontId="3" type="noConversion"/>
  </si>
  <si>
    <t>柯文成</t>
    <phoneticPr fontId="3" type="noConversion"/>
  </si>
  <si>
    <t>朱秉謙</t>
  </si>
  <si>
    <t>李芯穎</t>
  </si>
  <si>
    <t>新園國中</t>
    <phoneticPr fontId="3" type="noConversion"/>
  </si>
  <si>
    <t>莊哲彥</t>
  </si>
  <si>
    <t>新園國中</t>
  </si>
  <si>
    <t>林妤蓁</t>
  </si>
  <si>
    <t>陳香琪</t>
  </si>
  <si>
    <t>藍若語</t>
    <phoneticPr fontId="3" type="noConversion"/>
  </si>
  <si>
    <t>姬源隆</t>
    <phoneticPr fontId="3" type="noConversion"/>
  </si>
  <si>
    <t>李彥昕</t>
    <phoneticPr fontId="3" type="noConversion"/>
  </si>
  <si>
    <t>滿州國中</t>
    <phoneticPr fontId="3" type="noConversion"/>
  </si>
  <si>
    <t>廖雪媚</t>
    <phoneticPr fontId="3" type="noConversion"/>
  </si>
  <si>
    <t>呂玟儀</t>
  </si>
  <si>
    <t>陳宥薰</t>
  </si>
  <si>
    <t>張簡漢華</t>
    <phoneticPr fontId="3" type="noConversion"/>
  </si>
  <si>
    <t>張仕騰</t>
  </si>
  <si>
    <t>楊淑惠</t>
    <phoneticPr fontId="3" type="noConversion"/>
  </si>
  <si>
    <t>辛智偉</t>
    <phoneticPr fontId="3" type="noConversion"/>
  </si>
  <si>
    <t>陳顯仁</t>
    <phoneticPr fontId="3" type="noConversion"/>
  </si>
  <si>
    <t>彭智君</t>
    <phoneticPr fontId="3" type="noConversion"/>
  </si>
  <si>
    <t>呂妲玲</t>
  </si>
  <si>
    <t>黃正葳</t>
  </si>
  <si>
    <t>陳建宏</t>
  </si>
  <si>
    <t>陳文章</t>
    <phoneticPr fontId="3" type="noConversion"/>
  </si>
  <si>
    <t>謝琬覲</t>
  </si>
  <si>
    <t>凌珮芸</t>
  </si>
  <si>
    <t>凌晨熏</t>
  </si>
  <si>
    <t>玉田國小</t>
  </si>
  <si>
    <t>黃敬嘉</t>
  </si>
  <si>
    <t>胡美花</t>
  </si>
  <si>
    <t>龔卉心</t>
  </si>
  <si>
    <t>110年全國賽優等</t>
  </si>
  <si>
    <t>裴翊昀</t>
  </si>
  <si>
    <t>謝靖靈</t>
    <phoneticPr fontId="3" type="noConversion"/>
  </si>
  <si>
    <t>陳子翔</t>
  </si>
  <si>
    <t>李紹甫</t>
    <phoneticPr fontId="3" type="noConversion"/>
  </si>
  <si>
    <t>王寵惠</t>
    <phoneticPr fontId="3" type="noConversion"/>
  </si>
  <si>
    <t>吳進成</t>
    <phoneticPr fontId="3" type="noConversion"/>
  </si>
  <si>
    <t>林恩締</t>
    <phoneticPr fontId="3" type="noConversion"/>
  </si>
  <si>
    <t>陳健章</t>
    <phoneticPr fontId="3" type="noConversion"/>
  </si>
  <si>
    <t>郭家齊</t>
  </si>
  <si>
    <t>李淑琴</t>
    <phoneticPr fontId="3" type="noConversion"/>
  </si>
  <si>
    <t>何采珧</t>
    <phoneticPr fontId="3" type="noConversion"/>
  </si>
  <si>
    <t>李易達</t>
    <phoneticPr fontId="3" type="noConversion"/>
  </si>
  <si>
    <t>李珊瑾</t>
    <phoneticPr fontId="12" type="noConversion"/>
  </si>
  <si>
    <t>林心蕙</t>
    <phoneticPr fontId="3" type="noConversion"/>
  </si>
  <si>
    <t>李珊瑾</t>
    <phoneticPr fontId="12" type="noConversion"/>
  </si>
  <si>
    <t>張淑惠</t>
    <phoneticPr fontId="3" type="noConversion"/>
  </si>
  <si>
    <t>李文欽</t>
    <phoneticPr fontId="3" type="noConversion"/>
  </si>
  <si>
    <t>李鴻瑞</t>
    <phoneticPr fontId="3" type="noConversion"/>
  </si>
  <si>
    <t>陳永展</t>
    <phoneticPr fontId="3" type="noConversion"/>
  </si>
  <si>
    <t>三多國小</t>
    <phoneticPr fontId="3" type="noConversion"/>
  </si>
  <si>
    <t>巴語暘</t>
  </si>
  <si>
    <t>郭倩儀</t>
  </si>
  <si>
    <t>以栗國小</t>
    <phoneticPr fontId="3" type="noConversion"/>
  </si>
  <si>
    <t>曹開寧</t>
  </si>
  <si>
    <t>許曉君</t>
    <phoneticPr fontId="3" type="noConversion"/>
  </si>
  <si>
    <t>林斐蘭</t>
    <phoneticPr fontId="3" type="noConversion"/>
  </si>
  <si>
    <t>陳秀霞</t>
    <phoneticPr fontId="3" type="noConversion"/>
  </si>
  <si>
    <t>許徫荐</t>
    <phoneticPr fontId="3" type="noConversion"/>
  </si>
  <si>
    <t>吳慧美</t>
    <phoneticPr fontId="3" type="noConversion"/>
  </si>
  <si>
    <t>吳慧玲</t>
    <phoneticPr fontId="3" type="noConversion"/>
  </si>
  <si>
    <t>民生家商</t>
    <phoneticPr fontId="3" type="noConversion"/>
  </si>
  <si>
    <t>陳玟璇</t>
    <phoneticPr fontId="3" type="noConversion"/>
  </si>
  <si>
    <t>陳仕珩</t>
    <phoneticPr fontId="3" type="noConversion"/>
  </si>
  <si>
    <t>元智大學</t>
    <phoneticPr fontId="3" type="noConversion"/>
  </si>
  <si>
    <t>葉幃頡</t>
    <phoneticPr fontId="3" type="noConversion"/>
  </si>
  <si>
    <t>大仁科大</t>
    <phoneticPr fontId="3" type="noConversion"/>
  </si>
  <si>
    <t>王顥翔</t>
    <phoneticPr fontId="3" type="noConversion"/>
  </si>
  <si>
    <t>鹽埔國小</t>
    <phoneticPr fontId="3" type="noConversion"/>
  </si>
  <si>
    <t>張家瑜</t>
    <phoneticPr fontId="3" type="noConversion"/>
  </si>
  <si>
    <t>政治大學</t>
    <phoneticPr fontId="3" type="noConversion"/>
  </si>
  <si>
    <t>林淑雅</t>
    <phoneticPr fontId="3" type="noConversion"/>
  </si>
  <si>
    <t>陳羿廷</t>
    <phoneticPr fontId="3" type="noConversion"/>
  </si>
  <si>
    <t>鹽埔鄉農會</t>
    <phoneticPr fontId="3" type="noConversion"/>
  </si>
  <si>
    <t>蘇詠棟</t>
    <phoneticPr fontId="3" type="noConversion"/>
  </si>
  <si>
    <t>張福傳</t>
    <phoneticPr fontId="3" type="noConversion"/>
  </si>
  <si>
    <t>屏北高中</t>
    <phoneticPr fontId="3" type="noConversion"/>
  </si>
  <si>
    <t>陳婉君</t>
    <phoneticPr fontId="3" type="noConversion"/>
  </si>
  <si>
    <t>黃妮希</t>
  </si>
  <si>
    <t>王靚瑜</t>
    <phoneticPr fontId="3" type="noConversion"/>
  </si>
  <si>
    <t>陳妍榛</t>
    <phoneticPr fontId="3" type="noConversion"/>
  </si>
  <si>
    <t>勝利國小</t>
    <phoneticPr fontId="3" type="noConversion"/>
  </si>
  <si>
    <t>吳佳蓮</t>
  </si>
  <si>
    <t>黃若萓</t>
    <phoneticPr fontId="3" type="noConversion"/>
  </si>
  <si>
    <t>初秀玲</t>
    <phoneticPr fontId="3" type="noConversion"/>
  </si>
  <si>
    <t>否</t>
    <phoneticPr fontId="2" type="noConversion"/>
  </si>
  <si>
    <t>英語朗讀</t>
    <phoneticPr fontId="3" type="noConversion"/>
  </si>
  <si>
    <t>鄭羽棠</t>
  </si>
  <si>
    <t>蔣雅惠</t>
    <phoneticPr fontId="3" type="noConversion"/>
  </si>
  <si>
    <t>郭  勁</t>
  </si>
  <si>
    <t>西勢國小</t>
  </si>
  <si>
    <t>趙天民</t>
    <phoneticPr fontId="3" type="noConversion"/>
  </si>
  <si>
    <t>英語朗讀</t>
  </si>
  <si>
    <t>林奕樊</t>
  </si>
  <si>
    <t>阮珮玟</t>
  </si>
  <si>
    <t>譚旭霖</t>
  </si>
  <si>
    <t>潮東國小</t>
  </si>
  <si>
    <t>蔡宜婷</t>
  </si>
  <si>
    <t>林喜恩</t>
    <phoneticPr fontId="3" type="noConversion"/>
  </si>
  <si>
    <t>陳寀蓁</t>
    <phoneticPr fontId="3" type="noConversion"/>
  </si>
  <si>
    <t>廖翎雲</t>
    <phoneticPr fontId="3" type="noConversion"/>
  </si>
  <si>
    <t>新南國小</t>
    <phoneticPr fontId="3" type="noConversion"/>
  </si>
  <si>
    <t>王菁倩</t>
    <phoneticPr fontId="3" type="noConversion"/>
  </si>
  <si>
    <t>郭芷妘</t>
  </si>
  <si>
    <t>宓玫玲</t>
    <phoneticPr fontId="3" type="noConversion"/>
  </si>
  <si>
    <t>吳昕瑀</t>
  </si>
  <si>
    <t>玉光國小</t>
    <phoneticPr fontId="3" type="noConversion"/>
  </si>
  <si>
    <t>林淑儀</t>
  </si>
  <si>
    <t>王妍心</t>
    <phoneticPr fontId="3" type="noConversion"/>
  </si>
  <si>
    <t>墾丁國小</t>
    <phoneticPr fontId="3" type="noConversion"/>
  </si>
  <si>
    <t>江長宏</t>
    <phoneticPr fontId="3" type="noConversion"/>
  </si>
  <si>
    <t>李東珉</t>
    <phoneticPr fontId="3" type="noConversion"/>
  </si>
  <si>
    <t>吳季珊</t>
    <phoneticPr fontId="3" type="noConversion"/>
  </si>
  <si>
    <t>英語演說</t>
  </si>
  <si>
    <t>沈柏宏</t>
  </si>
  <si>
    <t>李金蓉</t>
  </si>
  <si>
    <t>王昀臻</t>
    <phoneticPr fontId="3" type="noConversion"/>
  </si>
  <si>
    <t>林雪美</t>
    <phoneticPr fontId="3" type="noConversion"/>
  </si>
  <si>
    <t>薛文瑜</t>
  </si>
  <si>
    <t>中正國中</t>
    <phoneticPr fontId="3" type="noConversion"/>
  </si>
  <si>
    <t>謝舒華</t>
  </si>
  <si>
    <t>吳沛寰</t>
    <phoneticPr fontId="3" type="noConversion"/>
  </si>
  <si>
    <t>洪素櫻</t>
    <phoneticPr fontId="3" type="noConversion"/>
  </si>
  <si>
    <t>英語演說</t>
    <phoneticPr fontId="3" type="noConversion"/>
  </si>
  <si>
    <t>潘姿涵</t>
  </si>
  <si>
    <t>高鈞甯</t>
    <phoneticPr fontId="3" type="noConversion"/>
  </si>
  <si>
    <t>杜淑英</t>
  </si>
  <si>
    <t>戴秉辰</t>
    <phoneticPr fontId="2" type="noConversion"/>
  </si>
  <si>
    <t>吳淑惠</t>
    <phoneticPr fontId="3" type="noConversion"/>
  </si>
  <si>
    <t>陳宣妤</t>
  </si>
  <si>
    <t>李明芬</t>
  </si>
  <si>
    <t>曾于菱</t>
    <phoneticPr fontId="3" type="noConversion"/>
  </si>
  <si>
    <t>林寶玉</t>
    <phoneticPr fontId="3" type="noConversion"/>
  </si>
  <si>
    <t>楊程潔</t>
    <phoneticPr fontId="3" type="noConversion"/>
  </si>
  <si>
    <t>盧中原</t>
    <phoneticPr fontId="3" type="noConversion"/>
  </si>
  <si>
    <t>邱滋瑀</t>
  </si>
  <si>
    <t>潘柏升</t>
  </si>
  <si>
    <t>鄒秉淳</t>
  </si>
  <si>
    <t>蘇靜雯</t>
  </si>
  <si>
    <t>陳虹妘</t>
    <phoneticPr fontId="3" type="noConversion"/>
  </si>
  <si>
    <t>沈昕霓</t>
    <phoneticPr fontId="3" type="noConversion"/>
  </si>
  <si>
    <t>邵心妤</t>
    <phoneticPr fontId="3" type="noConversion"/>
  </si>
  <si>
    <t>麥淋登</t>
  </si>
  <si>
    <t>徐錦鳳</t>
    <phoneticPr fontId="3" type="noConversion"/>
  </si>
  <si>
    <t>蔡安之</t>
    <phoneticPr fontId="3" type="noConversion"/>
  </si>
  <si>
    <t>胡瑞慧</t>
  </si>
  <si>
    <t>柯芷儀</t>
  </si>
  <si>
    <t>蔡秀妹</t>
    <phoneticPr fontId="3" type="noConversion"/>
  </si>
  <si>
    <t>英語作文</t>
  </si>
  <si>
    <t>楊千霈</t>
  </si>
  <si>
    <t>陳儀軒</t>
  </si>
  <si>
    <t>林秀梅</t>
  </si>
  <si>
    <t>李信儒</t>
    <phoneticPr fontId="3" type="noConversion"/>
  </si>
  <si>
    <t>黃琦珴</t>
    <phoneticPr fontId="3" type="noConversion"/>
  </si>
  <si>
    <t>林彥宇</t>
    <phoneticPr fontId="3" type="noConversion"/>
  </si>
  <si>
    <t>吳繼平</t>
    <phoneticPr fontId="3" type="noConversion"/>
  </si>
  <si>
    <t>黃柏霖</t>
    <phoneticPr fontId="3" type="noConversion"/>
  </si>
  <si>
    <t>何妃卿</t>
    <phoneticPr fontId="3" type="noConversion"/>
  </si>
  <si>
    <t>王幼曦</t>
    <phoneticPr fontId="3" type="noConversion"/>
  </si>
  <si>
    <t>鄭景庭</t>
    <phoneticPr fontId="3" type="noConversion"/>
  </si>
  <si>
    <t>周莉嫚</t>
  </si>
  <si>
    <t>詹麗燕</t>
    <phoneticPr fontId="3" type="noConversion"/>
  </si>
  <si>
    <t>羅玉萱</t>
  </si>
  <si>
    <t>吳健弘</t>
    <phoneticPr fontId="3" type="noConversion"/>
  </si>
  <si>
    <t>吳恩恩</t>
    <phoneticPr fontId="3" type="noConversion"/>
  </si>
  <si>
    <t>柯明詩</t>
    <phoneticPr fontId="12" type="noConversion"/>
  </si>
  <si>
    <t>林炯廷</t>
  </si>
  <si>
    <t>陸縉屏</t>
    <phoneticPr fontId="3" type="noConversion"/>
  </si>
  <si>
    <t>沈珮芠</t>
    <phoneticPr fontId="3" type="noConversion"/>
  </si>
  <si>
    <t>陳其英</t>
    <phoneticPr fontId="3" type="noConversion"/>
  </si>
  <si>
    <t>李晏禎</t>
    <phoneticPr fontId="3" type="noConversion"/>
  </si>
  <si>
    <t>林姵君</t>
    <phoneticPr fontId="3" type="noConversion"/>
  </si>
  <si>
    <t>林培秝</t>
    <phoneticPr fontId="3" type="noConversion"/>
  </si>
  <si>
    <t>楊佳純</t>
    <phoneticPr fontId="3" type="noConversion"/>
  </si>
  <si>
    <t>陳佳妤</t>
    <phoneticPr fontId="3" type="noConversion"/>
  </si>
  <si>
    <t>邱志豪</t>
  </si>
  <si>
    <t>陳韋甄</t>
  </si>
  <si>
    <t>施嫦理</t>
  </si>
  <si>
    <t>陳姸儒</t>
  </si>
  <si>
    <t>陳怡如</t>
  </si>
  <si>
    <t>許倡維</t>
  </si>
  <si>
    <t>李明珠</t>
    <phoneticPr fontId="3" type="noConversion"/>
  </si>
  <si>
    <t>英語作文</t>
    <phoneticPr fontId="3" type="noConversion"/>
  </si>
  <si>
    <t>田祐僖</t>
    <phoneticPr fontId="3" type="noConversion"/>
  </si>
  <si>
    <t>王湘霖</t>
    <phoneticPr fontId="3" type="noConversion"/>
  </si>
  <si>
    <t>沈珍如</t>
    <phoneticPr fontId="3" type="noConversion"/>
  </si>
  <si>
    <t>趙云禔</t>
    <phoneticPr fontId="3" type="noConversion"/>
  </si>
  <si>
    <t>宋英禎</t>
    <phoneticPr fontId="3" type="noConversion"/>
  </si>
  <si>
    <t>吳煒翔</t>
    <phoneticPr fontId="3" type="noConversion"/>
  </si>
  <si>
    <t>鄭景庭</t>
    <phoneticPr fontId="3" type="noConversion"/>
  </si>
  <si>
    <t>楊惟淂</t>
  </si>
  <si>
    <t>林如冰</t>
  </si>
  <si>
    <t>鍾又涵</t>
    <phoneticPr fontId="3" type="noConversion"/>
  </si>
  <si>
    <t>詹麗燕</t>
    <phoneticPr fontId="3" type="noConversion"/>
  </si>
  <si>
    <t>蔡濰謙</t>
  </si>
  <si>
    <t>吳健弘</t>
    <phoneticPr fontId="3" type="noConversion"/>
  </si>
  <si>
    <t>鄭令晨</t>
    <phoneticPr fontId="3" type="noConversion"/>
  </si>
  <si>
    <t>郭韋伶</t>
    <phoneticPr fontId="12" type="noConversion"/>
  </si>
  <si>
    <t>黃兆立</t>
    <phoneticPr fontId="3" type="noConversion"/>
  </si>
  <si>
    <t>鄒碧雲</t>
    <phoneticPr fontId="12" type="noConversion"/>
  </si>
  <si>
    <t>客家語字音字形</t>
    <phoneticPr fontId="2" type="noConversion"/>
  </si>
  <si>
    <t>人數</t>
    <phoneticPr fontId="2" type="noConversion"/>
  </si>
  <si>
    <t>人數</t>
    <phoneticPr fontId="2" type="noConversion"/>
  </si>
  <si>
    <t>人數</t>
    <phoneticPr fontId="2" type="noConversion"/>
  </si>
  <si>
    <t>人數</t>
    <phoneticPr fontId="2" type="noConversion"/>
  </si>
  <si>
    <t>人數</t>
    <phoneticPr fontId="2" type="noConversion"/>
  </si>
  <si>
    <t>人數</t>
    <phoneticPr fontId="2" type="noConversion"/>
  </si>
  <si>
    <t>人數</t>
    <phoneticPr fontId="2" type="noConversion"/>
  </si>
  <si>
    <t>人數</t>
    <phoneticPr fontId="2" type="noConversion"/>
  </si>
  <si>
    <t>人數</t>
    <phoneticPr fontId="2" type="noConversion"/>
  </si>
  <si>
    <t>競賽項目編號</t>
    <phoneticPr fontId="3" type="noConversion"/>
  </si>
  <si>
    <t>競賽項目</t>
    <phoneticPr fontId="3" type="noConversion"/>
  </si>
  <si>
    <t>組別編號</t>
    <phoneticPr fontId="3" type="noConversion"/>
  </si>
  <si>
    <t>組別</t>
    <phoneticPr fontId="3" type="noConversion"/>
  </si>
  <si>
    <t>參賽人數</t>
    <phoneticPr fontId="3" type="noConversion"/>
  </si>
  <si>
    <t>閩南語情境式演說</t>
    <phoneticPr fontId="2" type="noConversion"/>
  </si>
  <si>
    <t>客語情境式演說</t>
    <phoneticPr fontId="2" type="noConversion"/>
  </si>
  <si>
    <t>客語情境式演說</t>
    <phoneticPr fontId="2" type="noConversion"/>
  </si>
  <si>
    <t>國語字音字形</t>
    <phoneticPr fontId="3" type="noConversion"/>
  </si>
  <si>
    <t>客語演說</t>
    <phoneticPr fontId="3" type="noConversion"/>
  </si>
  <si>
    <t>教師組</t>
    <phoneticPr fontId="3" type="noConversion"/>
  </si>
  <si>
    <t>客語朗讀</t>
  </si>
  <si>
    <t>客語字音字形</t>
  </si>
  <si>
    <t>社會組</t>
    <phoneticPr fontId="2" type="noConversion"/>
  </si>
  <si>
    <t>國語字音字形</t>
    <phoneticPr fontId="3" type="noConversion"/>
  </si>
  <si>
    <t>社會組</t>
    <phoneticPr fontId="3" type="noConversion"/>
  </si>
  <si>
    <t>林紫蓉</t>
    <phoneticPr fontId="3" type="noConversion"/>
  </si>
  <si>
    <t>新圍國小</t>
    <phoneticPr fontId="3" type="noConversion"/>
  </si>
  <si>
    <t>周秀樺</t>
    <phoneticPr fontId="3" type="noConversion"/>
  </si>
  <si>
    <t>林邊國中</t>
    <phoneticPr fontId="2" type="noConversion"/>
  </si>
  <si>
    <t>戴如峰</t>
    <phoneticPr fontId="2" type="noConversion"/>
  </si>
  <si>
    <t>屏東女中</t>
    <phoneticPr fontId="2" type="noConversion"/>
  </si>
  <si>
    <t>是</t>
    <phoneticPr fontId="2" type="noConversion"/>
  </si>
  <si>
    <t>萬巒國小</t>
    <phoneticPr fontId="2" type="noConversion"/>
  </si>
  <si>
    <t>是</t>
    <phoneticPr fontId="2" type="noConversion"/>
  </si>
  <si>
    <t>張家榛</t>
    <phoneticPr fontId="3" type="noConversion"/>
  </si>
  <si>
    <t>萬丹國小</t>
    <phoneticPr fontId="3" type="noConversion"/>
  </si>
  <si>
    <t>陳帥澂</t>
    <phoneticPr fontId="3" type="noConversion"/>
  </si>
  <si>
    <t>墾丁國小</t>
    <phoneticPr fontId="3" type="noConversion"/>
  </si>
  <si>
    <t>張珈晴</t>
    <phoneticPr fontId="3" type="noConversion"/>
  </si>
  <si>
    <t>余佳諾</t>
    <phoneticPr fontId="2" type="noConversion"/>
  </si>
  <si>
    <r>
      <t>中華民國111年度屏東縣語文競賽全縣複賽各項各組報名人數(</t>
    </r>
    <r>
      <rPr>
        <b/>
        <sz val="16"/>
        <color rgb="FFFF0000"/>
        <rFont val="標楷體"/>
        <family val="4"/>
        <charset val="136"/>
      </rPr>
      <t>9/7</t>
    </r>
    <r>
      <rPr>
        <b/>
        <sz val="16"/>
        <rFont val="標楷體"/>
        <family val="4"/>
        <charset val="136"/>
      </rPr>
      <t>校對)</t>
    </r>
    <phoneticPr fontId="3" type="noConversion"/>
  </si>
  <si>
    <t>否</t>
    <phoneticPr fontId="2" type="noConversion"/>
  </si>
  <si>
    <t>劉弘源</t>
    <phoneticPr fontId="3" type="noConversion"/>
  </si>
  <si>
    <t>洪楠育</t>
    <phoneticPr fontId="3" type="noConversion"/>
  </si>
  <si>
    <t>高樹國小</t>
    <phoneticPr fontId="3" type="noConversion"/>
  </si>
  <si>
    <t>劉春纓</t>
    <phoneticPr fontId="3" type="noConversion"/>
  </si>
  <si>
    <t>曾鈞瑜</t>
  </si>
  <si>
    <t>孫婕恩</t>
    <phoneticPr fontId="3" type="noConversion"/>
  </si>
  <si>
    <t>高泰國中</t>
  </si>
  <si>
    <t>温漢儒</t>
  </si>
  <si>
    <t>王金龍</t>
    <phoneticPr fontId="3" type="noConversion"/>
  </si>
  <si>
    <t>王靜怡</t>
    <phoneticPr fontId="3" type="noConversion"/>
  </si>
  <si>
    <t>否</t>
    <phoneticPr fontId="2" type="noConversion"/>
  </si>
  <si>
    <t>玉田國小</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</si>
</sst>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2"/>
      <color theme="1"/>
      <name val="新細明體"/>
      <family val="2"/>
      <charset val="136"/>
      <scheme val="minor"/>
    </font>
    <font>
      <b/>
      <sz val="16"/>
      <name val="標楷體"/>
      <family val="4"/>
      <charset val="136"/>
    </font>
    <font>
      <sz val="9"/>
      <name val="新細明體"/>
      <family val="2"/>
      <charset val="136"/>
      <scheme val="minor"/>
    </font>
    <font>
      <sz val="9"/>
      <name val="新細明體"/>
      <family val="1"/>
      <charset val="136"/>
    </font>
    <font>
      <sz val="12"/>
      <name val="標楷體"/>
      <family val="4"/>
      <charset val="136"/>
    </font>
    <font>
      <sz val="12"/>
      <color theme="1"/>
      <name val="標楷體"/>
      <family val="4"/>
      <charset val="136"/>
    </font>
    <font>
      <sz val="12"/>
      <color rgb="FF000000"/>
      <name val="標楷體"/>
      <family val="4"/>
      <charset val="136"/>
    </font>
    <font>
      <sz val="10"/>
      <color theme="1"/>
      <name val="標楷體"/>
      <family val="4"/>
      <charset val="136"/>
    </font>
    <font>
      <sz val="9"/>
      <name val="新細明體"/>
      <family val="1"/>
    </font>
    <font>
      <sz val="9"/>
      <name val="新細明體"/>
      <family val="3"/>
      <charset val="136"/>
      <scheme val="minor"/>
    </font>
    <font>
      <sz val="12"/>
      <color rgb="FFFF0000"/>
      <name val="標楷體"/>
      <family val="4"/>
      <charset val="136"/>
    </font>
    <font>
      <sz val="12"/>
      <color indexed="8"/>
      <name val="標楷體"/>
      <family val="4"/>
      <charset val="136"/>
    </font>
    <font>
      <sz val="9"/>
      <name val="細明體"/>
      <family val="3"/>
      <charset val="136"/>
    </font>
    <font>
      <sz val="10"/>
      <name val="Arial"/>
      <family val="2"/>
    </font>
    <font>
      <sz val="12"/>
      <name val="新細明體"/>
      <family val="1"/>
      <charset val="136"/>
    </font>
    <font>
      <sz val="12"/>
      <color theme="1"/>
      <name val="新細明體"/>
      <family val="1"/>
      <charset val="136"/>
      <scheme val="minor"/>
    </font>
    <font>
      <sz val="11"/>
      <color theme="1"/>
      <name val="新細明體"/>
      <family val="2"/>
      <scheme val="minor"/>
    </font>
    <font>
      <b/>
      <sz val="10"/>
      <name val="標楷體"/>
      <family val="4"/>
      <charset val="136"/>
    </font>
    <font>
      <b/>
      <sz val="10"/>
      <name val="新細明體"/>
      <family val="1"/>
      <charset val="136"/>
    </font>
    <font>
      <sz val="12"/>
      <name val="Times New Roman"/>
      <family val="1"/>
    </font>
    <font>
      <b/>
      <sz val="12"/>
      <color theme="1"/>
      <name val="新細明體"/>
      <family val="1"/>
      <charset val="136"/>
      <scheme val="minor"/>
    </font>
    <font>
      <b/>
      <sz val="12"/>
      <name val="新細明體"/>
      <family val="1"/>
      <charset val="136"/>
      <scheme val="minor"/>
    </font>
    <font>
      <b/>
      <sz val="12"/>
      <color rgb="FFFF0000"/>
      <name val="新細明體"/>
      <family val="1"/>
      <charset val="136"/>
      <scheme val="minor"/>
    </font>
    <font>
      <b/>
      <sz val="16"/>
      <color rgb="FFFF0000"/>
      <name val="標楷體"/>
      <family val="4"/>
      <charset val="136"/>
    </font>
  </fonts>
  <fills count="9">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13"/>
        <bgColor indexed="64"/>
      </patternFill>
    </fill>
    <fill>
      <patternFill patternType="solid">
        <fgColor theme="5"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13" fillId="0" borderId="0"/>
    <xf numFmtId="0" fontId="14" fillId="0" borderId="0"/>
    <xf numFmtId="0" fontId="15" fillId="0" borderId="0">
      <alignment vertical="center"/>
    </xf>
    <xf numFmtId="0" fontId="15" fillId="0" borderId="0">
      <alignment vertical="center"/>
    </xf>
    <xf numFmtId="0" fontId="16" fillId="0" borderId="0"/>
  </cellStyleXfs>
  <cellXfs count="99">
    <xf numFmtId="0" fontId="0" fillId="0" borderId="0" xfId="0">
      <alignment vertical="center"/>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shrinkToFit="1"/>
      <protection locked="0"/>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shrinkToFit="1"/>
      <protection locked="0"/>
    </xf>
    <xf numFmtId="0" fontId="5" fillId="0" borderId="1" xfId="0" applyFont="1" applyFill="1" applyBorder="1" applyAlignment="1">
      <alignment horizontal="left" vertical="center"/>
    </xf>
    <xf numFmtId="0" fontId="4" fillId="3" borderId="1" xfId="0" applyFont="1" applyFill="1" applyBorder="1" applyAlignment="1" applyProtection="1">
      <alignment horizontal="center" vertical="center" shrinkToFit="1"/>
      <protection locked="0"/>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pplyProtection="1">
      <alignment horizontal="center" vertical="center" shrinkToFit="1"/>
      <protection locked="0"/>
    </xf>
    <xf numFmtId="0" fontId="5" fillId="0"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shrinkToFit="1"/>
      <protection locked="0"/>
    </xf>
    <xf numFmtId="0" fontId="5" fillId="0" borderId="1" xfId="0" applyFont="1" applyBorder="1" applyAlignment="1">
      <alignment horizontal="center" vertical="center"/>
    </xf>
    <xf numFmtId="0" fontId="10" fillId="0" borderId="1" xfId="0" applyFont="1" applyFill="1" applyBorder="1" applyAlignment="1" applyProtection="1">
      <alignment horizontal="left" vertical="center" shrinkToFit="1"/>
      <protection locked="0"/>
    </xf>
    <xf numFmtId="0" fontId="5" fillId="2"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shrinkToFit="1"/>
      <protection locked="0"/>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pplyProtection="1">
      <alignment vertical="center" shrinkToFit="1"/>
      <protection locked="0"/>
    </xf>
    <xf numFmtId="0" fontId="4" fillId="0" borderId="1" xfId="0" applyFont="1" applyFill="1" applyBorder="1">
      <alignment vertical="center"/>
    </xf>
    <xf numFmtId="0" fontId="10" fillId="0" borderId="1" xfId="0" applyFont="1" applyFill="1" applyBorder="1" applyAlignment="1">
      <alignment horizontal="left" vertical="center"/>
    </xf>
    <xf numFmtId="0" fontId="6" fillId="0" borderId="1" xfId="1" applyFont="1" applyFill="1" applyBorder="1" applyAlignment="1">
      <alignment horizontal="center" vertical="center" wrapText="1"/>
    </xf>
    <xf numFmtId="0" fontId="4" fillId="0" borderId="1" xfId="2" applyFont="1" applyFill="1" applyBorder="1" applyAlignment="1">
      <alignment horizontal="center" vertical="center"/>
    </xf>
    <xf numFmtId="0" fontId="5" fillId="0" borderId="1" xfId="3" applyFont="1" applyFill="1" applyBorder="1" applyAlignment="1" applyProtection="1">
      <alignment horizontal="center" vertical="center" shrinkToFit="1"/>
      <protection locked="0"/>
    </xf>
    <xf numFmtId="0" fontId="4" fillId="0" borderId="1" xfId="3"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shrinkToFit="1"/>
      <protection locked="0"/>
    </xf>
    <xf numFmtId="0" fontId="4" fillId="0" borderId="1" xfId="2" applyFont="1" applyFill="1" applyBorder="1" applyAlignment="1" applyProtection="1">
      <alignment horizontal="center" vertical="center" shrinkToFit="1"/>
      <protection locked="0"/>
    </xf>
    <xf numFmtId="0" fontId="5" fillId="0" borderId="1" xfId="4"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1" applyFont="1" applyFill="1" applyBorder="1" applyAlignment="1">
      <alignment horizontal="center" vertical="center" shrinkToFit="1"/>
    </xf>
    <xf numFmtId="0" fontId="10" fillId="0" borderId="1" xfId="0" applyFont="1" applyBorder="1" applyAlignment="1">
      <alignment horizontal="left" vertical="center"/>
    </xf>
    <xf numFmtId="0" fontId="5" fillId="0" borderId="1" xfId="0" applyFont="1" applyFill="1" applyBorder="1" applyAlignment="1">
      <alignment horizontal="center" vertical="center" shrinkToFit="1"/>
    </xf>
    <xf numFmtId="0" fontId="5" fillId="3" borderId="1" xfId="0" applyFont="1" applyFill="1" applyBorder="1" applyAlignment="1">
      <alignment horizontal="center" vertical="center"/>
    </xf>
    <xf numFmtId="0" fontId="10" fillId="2" borderId="1"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6" fillId="0" borderId="1" xfId="4"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 xfId="0" applyFont="1" applyFill="1" applyBorder="1" applyAlignment="1" applyProtection="1">
      <alignment horizontal="center" vertical="center" shrinkToFit="1"/>
      <protection locked="0"/>
    </xf>
    <xf numFmtId="0" fontId="4" fillId="0" borderId="3" xfId="0" applyFont="1" applyFill="1" applyBorder="1">
      <alignment vertical="center"/>
    </xf>
    <xf numFmtId="0" fontId="5" fillId="0" borderId="4" xfId="0" applyFont="1" applyFill="1" applyBorder="1" applyAlignment="1">
      <alignment horizontal="left" vertical="center"/>
    </xf>
    <xf numFmtId="0" fontId="5" fillId="0" borderId="0" xfId="0" applyFont="1" applyFill="1">
      <alignment vertical="center"/>
    </xf>
    <xf numFmtId="0" fontId="4" fillId="0" borderId="3" xfId="0" applyFont="1" applyFill="1" applyBorder="1" applyAlignment="1" applyProtection="1">
      <alignment horizontal="center" vertical="center" shrinkToFit="1"/>
      <protection locked="0"/>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0" borderId="1" xfId="2" applyFont="1" applyFill="1" applyBorder="1" applyAlignment="1">
      <alignment horizontal="center" wrapText="1"/>
    </xf>
    <xf numFmtId="0" fontId="4" fillId="0" borderId="0" xfId="0" applyFont="1" applyFill="1">
      <alignment vertical="center"/>
    </xf>
    <xf numFmtId="0" fontId="5" fillId="0" borderId="0" xfId="0" applyFont="1" applyFill="1" applyAlignment="1">
      <alignment horizontal="left" vertical="center"/>
    </xf>
    <xf numFmtId="0" fontId="4" fillId="0" borderId="5" xfId="0" applyFont="1" applyFill="1" applyBorder="1" applyAlignment="1">
      <alignment horizontal="center" vertical="center" wrapText="1"/>
    </xf>
    <xf numFmtId="0" fontId="0" fillId="4" borderId="0" xfId="0" applyFill="1">
      <alignment vertical="center"/>
    </xf>
    <xf numFmtId="0" fontId="4" fillId="6" borderId="1" xfId="0" applyFont="1" applyFill="1" applyBorder="1" applyAlignment="1">
      <alignment horizontal="center" vertical="center" shrinkToFit="1"/>
    </xf>
    <xf numFmtId="0" fontId="0" fillId="3" borderId="0" xfId="0" applyFill="1">
      <alignment vertical="center"/>
    </xf>
    <xf numFmtId="0" fontId="1" fillId="0" borderId="0" xfId="0" applyFont="1" applyBorder="1" applyAlignment="1" applyProtection="1">
      <alignment vertical="center" shrinkToFit="1"/>
      <protection locked="0"/>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20" fillId="0" borderId="1" xfId="0" applyFont="1" applyBorder="1" applyAlignment="1">
      <alignment horizontal="center" vertical="center"/>
    </xf>
    <xf numFmtId="0" fontId="4" fillId="0" borderId="6" xfId="0" applyFont="1" applyBorder="1" applyAlignment="1">
      <alignment horizontal="center" vertical="center" shrinkToFit="1"/>
    </xf>
    <xf numFmtId="0" fontId="21" fillId="0" borderId="1" xfId="0" applyFont="1" applyBorder="1" applyAlignment="1">
      <alignment horizontal="center" vertical="center"/>
    </xf>
    <xf numFmtId="0" fontId="19" fillId="0" borderId="6"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5" borderId="6" xfId="0" applyFont="1" applyFill="1" applyBorder="1" applyAlignment="1" applyProtection="1">
      <alignment horizontal="center" vertical="center" shrinkToFit="1"/>
      <protection locked="0"/>
    </xf>
    <xf numFmtId="0" fontId="4" fillId="5" borderId="1" xfId="0" applyFont="1" applyFill="1" applyBorder="1" applyAlignment="1">
      <alignment horizontal="center" vertical="center" shrinkToFit="1"/>
    </xf>
    <xf numFmtId="0" fontId="4" fillId="5" borderId="1" xfId="0" applyFont="1" applyFill="1" applyBorder="1" applyAlignment="1" applyProtection="1">
      <alignment horizontal="center" vertical="center" shrinkToFit="1"/>
      <protection locked="0"/>
    </xf>
    <xf numFmtId="0" fontId="21" fillId="5" borderId="1" xfId="0" applyFont="1" applyFill="1" applyBorder="1" applyAlignment="1">
      <alignment horizontal="center" vertical="center"/>
    </xf>
    <xf numFmtId="0" fontId="10" fillId="5" borderId="6" xfId="0" applyFont="1" applyFill="1" applyBorder="1" applyAlignment="1" applyProtection="1">
      <alignment horizontal="center" vertical="center" shrinkToFit="1"/>
      <protection locked="0"/>
    </xf>
    <xf numFmtId="0" fontId="10" fillId="5" borderId="1" xfId="0" applyFont="1" applyFill="1" applyBorder="1" applyAlignment="1">
      <alignment horizontal="center" vertical="center" shrinkToFit="1"/>
    </xf>
    <xf numFmtId="0" fontId="10" fillId="5" borderId="1" xfId="0" applyFont="1" applyFill="1" applyBorder="1" applyAlignment="1" applyProtection="1">
      <alignment horizontal="center" vertical="center" shrinkToFit="1"/>
      <protection locked="0"/>
    </xf>
    <xf numFmtId="0" fontId="22" fillId="5" borderId="1" xfId="0" applyFont="1" applyFill="1" applyBorder="1" applyAlignment="1">
      <alignment horizontal="center" vertical="center"/>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4" fillId="0" borderId="1" xfId="0" applyFont="1" applyBorder="1" applyAlignment="1">
      <alignment horizontal="center" vertical="center"/>
    </xf>
    <xf numFmtId="0" fontId="4" fillId="6" borderId="1" xfId="0" applyFont="1" applyFill="1" applyBorder="1" applyAlignment="1">
      <alignment horizontal="center" vertical="center"/>
    </xf>
    <xf numFmtId="0" fontId="4" fillId="5" borderId="1" xfId="0" applyFont="1" applyFill="1" applyBorder="1" applyAlignment="1">
      <alignment horizontal="center" vertical="center"/>
    </xf>
    <xf numFmtId="0" fontId="20" fillId="5" borderId="1" xfId="0" applyFont="1" applyFill="1" applyBorder="1" applyAlignment="1">
      <alignment horizontal="center" vertical="center"/>
    </xf>
    <xf numFmtId="0" fontId="4" fillId="0" borderId="3" xfId="0" applyFont="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0" fontId="10" fillId="7" borderId="0" xfId="0" applyFont="1" applyFill="1" applyBorder="1" applyAlignment="1" applyProtection="1">
      <alignment horizontal="center" vertical="center" shrinkToFit="1"/>
      <protection locked="0"/>
    </xf>
    <xf numFmtId="0" fontId="10" fillId="7" borderId="1" xfId="0" applyFont="1" applyFill="1" applyBorder="1" applyAlignment="1">
      <alignment horizontal="center" vertical="center" wrapText="1"/>
    </xf>
    <xf numFmtId="0" fontId="4" fillId="7" borderId="1" xfId="0" applyFont="1" applyFill="1" applyBorder="1" applyAlignment="1" applyProtection="1">
      <alignment horizontal="center" vertical="center" shrinkToFit="1"/>
      <protection locked="0"/>
    </xf>
    <xf numFmtId="0" fontId="22" fillId="0" borderId="1" xfId="0" applyFont="1" applyBorder="1" applyAlignment="1">
      <alignment horizontal="center" vertical="center"/>
    </xf>
    <xf numFmtId="0" fontId="10" fillId="7" borderId="1" xfId="0" applyFont="1" applyFill="1" applyBorder="1" applyAlignment="1" applyProtection="1">
      <alignment horizontal="center" vertical="center" shrinkToFit="1"/>
      <protection locked="0"/>
    </xf>
    <xf numFmtId="0" fontId="10" fillId="0" borderId="1" xfId="0" applyFont="1" applyFill="1" applyBorder="1" applyAlignment="1">
      <alignment horizontal="center" vertical="center" wrapText="1"/>
    </xf>
    <xf numFmtId="0" fontId="4" fillId="8" borderId="1" xfId="0" applyFont="1" applyFill="1" applyBorder="1" applyAlignment="1">
      <alignment horizontal="center" vertical="center" shrinkToFit="1"/>
    </xf>
    <xf numFmtId="0" fontId="5" fillId="0" borderId="1" xfId="0" applyFont="1" applyBorder="1" applyAlignment="1" applyProtection="1">
      <alignment horizontal="center" vertical="center" shrinkToFit="1"/>
      <protection locked="0"/>
    </xf>
    <xf numFmtId="49" fontId="11" fillId="3" borderId="1" xfId="3" applyNumberFormat="1" applyFont="1" applyFill="1" applyBorder="1" applyAlignment="1" applyProtection="1">
      <alignment horizontal="center" vertical="center"/>
      <protection locked="0"/>
    </xf>
    <xf numFmtId="0" fontId="4" fillId="0" borderId="1" xfId="3" applyFont="1"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0" xfId="0" applyFont="1" applyFill="1" applyBorder="1" applyAlignment="1" applyProtection="1">
      <alignment horizontal="center" vertical="center" shrinkToFit="1"/>
      <protection locked="0"/>
    </xf>
  </cellXfs>
  <cellStyles count="6">
    <cellStyle name="一般" xfId="0" builtinId="0"/>
    <cellStyle name="一般 2" xfId="2"/>
    <cellStyle name="一般 2 2" xfId="1"/>
    <cellStyle name="一般 3" xfId="4"/>
    <cellStyle name="一般 4" xfId="3"/>
    <cellStyle name="一般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externalLink" Target="externalLinks/externalLink2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01-&#23631;&#26481;&#21312;1110829&#20462;&#27491;-&#20844;&#39208;&#22283;&#23567;.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V&#28526;&#24030;&#39640;&#2001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USER\Downloads\111&#24180;&#23631;&#26481;&#32291;&#35486;&#25991;&#31478;&#36093;&#35079;&#36093;&#22577;&#21517;&#34920;&#31354;&#30333;&#34920;(&#24544;&#23389;&#22283;&#23567;&#25215;&#36774;)%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B&#31038;&#26371;&#32068;-&#30452;&#25509;&#22577;&#21517;\I-&#22283;&#35486;&#28436;&#35498;&#31038;&#26371;&#32068;-&#26361;&#37675;&#27054;(&#24544;&#23389;&#22283;&#23567;&#25215;&#3677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A&#39640;&#20013;&#23416;&#29983;&#32068;-&#30452;&#25509;&#22577;&#21517;\Users\User.User-PC\Google%20&#38642;&#31471;&#30828;&#30879;\00-&#20840;&#22283;&#35486;&#25991;&#31478;&#36093;\1-106&#32291;&#36093;\1060825&#32291;&#36093;&#22577;&#21517;&#36039;&#26009;\00-&#35486;&#25991;&#31478;&#36093;&#22577;&#21517;&#23560;&#21312;\00-&#35486;&#25991;&#31478;&#36093;&#22577;&#21517;&#23560;&#21312;\&#23531;&#23383;-&#31038;&#26371;&#32068;2017&#22283;&#35486;&#25991;&#31478;&#36093;&#22577;&#21517;&#349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110905&#38656;&#35201;&#35519;&#25972;&#30340;&#36039;&#26009;(&#21253;&#21547;&#35377;&#40367;&#20521;)/111&#24180;&#23631;&#26481;&#32291;&#35486;&#25991;&#31478;&#36093;&#35079;&#36093;&#22577;&#21517;&#34920;-&#37324;&#28207;&#21312;(&#26356;&#26032;&#2925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V&#26481;&#28207;&#28023;&#20107;(1110901&#2046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V&#26507;&#23534;&#39640;&#200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B&#31038;&#26371;&#32068;-&#30452;&#25509;&#22577;&#21517;\H-&#27946;&#28113;&#24800;-&#23631;&#26481;&#22823;&#23416;\H-&#27946;&#28113;&#24800;-&#23631;&#26481;&#22823;&#2341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1&#23631;&#26481;&#21312;-&#20844;&#39208;&#22283;&#23567;\&#20449;&#32681;&#22283;&#23567;\111&#24180;&#23631;&#26481;&#32291;&#35486;&#25991;&#31478;&#36093;&#35079;&#36093;&#22577;&#21517;&#34920;(&#20449;&#32681;&#22283;&#23567;&#23458;&#35486;&#26391;&#3571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B&#31038;&#26371;&#32068;-&#30452;&#25509;&#22577;&#21517;\K&#31038;&#26371;&#32068;&#28271;&#26119;&#31077;-&#22283;&#35486;&#23383;&#38899;&#23383;&#244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02-111&#24180;&#23631;&#26481;&#32291;&#37324;&#28207;&#21312;(&#25490;&#24207;&#29992;)-&#20061;&#22914;&#22283;&#20013;.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B&#31038;&#26371;&#32068;-&#30452;&#25509;&#22577;&#21517;\J-(&#21129;&#33454;&#21535;)%20&#38313;&#21335;&#35486;&#23383;&#38899;&#23383;&#24418;-&#31038;&#26371;&#32068;\J-(&#21129;&#33454;&#21535;)%20&#38313;&#21335;&#35486;&#23383;&#38899;&#23383;&#24418;-&#31038;&#26371;&#3206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B&#31038;&#26371;&#32068;-&#30452;&#25509;&#22577;&#21517;\E-&#23403;&#23359;&#23159;\111&#23416;&#24180;&#24230;&#23631;&#26481;&#32291;&#35486;&#25991;&#31478;&#36093;&#35079;&#36093;&#22577;&#21517;&#36039;&#26009;_&#23403;&#23359;&#2315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B&#31038;&#26371;&#32068;-&#30452;&#25509;&#22577;&#21517;\B-&#21555;&#24935;&#29618;\111&#24180;&#23631;&#26481;&#32291;&#35486;&#25991;&#31478;&#36093;&#35079;&#36093;&#22577;&#21517;&#34920;&#65288;&#23531;&#23383;&#31038;&#26371;&#32068;&#6528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B&#31038;&#26371;&#32068;-&#30452;&#25509;&#22577;&#21517;\F-&#23531;&#23383;&#32068;6&#20154;\&#23531;&#23383;&#31038;&#26371;&#32068;&#22577;&#21517;&#34920;&#65288;&#38515;&#20181;&#29673;&#12289;&#33865;&#24131;&#38945;&#12289;&#29579;&#39013;&#32724;&#12289;&#24373;&#23478;&#29788;&#12289;&#26519;&#28113;&#38597;&#12289;&#38515;&#32703;&#24311;&#6528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B&#31038;&#26371;&#32068;-&#30452;&#25509;&#22577;&#21517;\G-&#34311;&#27704;&#26847;\1660545837259NypvY0X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37041;&#26131;&#25996;\(&#711;)&#24544;&#23389;(&#25945;&#21209;&#34389;)111&#23416;&#24180;&#24230;&#24037;&#20316;&#21855;&#21205;\(1110618&#36215;)&#25945;&#21209;&#34389;-&#26131;&#25996;\0-B&#35486;&#25991;&#31478;&#36093;(7+8+9&#26376;&#20221;)\(111&#24180;&#24230;)&#35486;&#25991;&#31478;&#36093;-(&#24544;&#23389;&#22283;&#23567;)&#25215;&#36774;&#20840;&#32291;&#35079;&#36093;&#24037;&#20316;\1110825&#35079;&#36093;&#21508;&#21312;&#22577;&#21517;(&#36039;&#26009;&#24409;&#25972;)\B&#31038;&#26371;&#32068;-&#30452;&#25509;&#22577;&#21517;\L-&#24373;&#31119;&#20659;-&#31038;&#26371;&#32068;&#23531;&#23383;\&#35486;&#25991;&#31478;&#36093;&#22577;&#21517;-&#24373;&#31119;&#20659;-&#31038;&#26371;&#32068;&#23531;&#2338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V&#27665;&#29983;&#23478;&#218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06-111&#24180;&#23631;&#26481;&#32291;&#35486;&#25991;&#31478;&#36093;&#35079;&#36093;&#22577;&#21517;&#34920;-&#24646;&#26149;&#21312;&#26356;&#27491;&#29256;(&#25490;&#24207;&#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22823;&#21516;&#39640;&#200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26481;&#28207;&#39640;&#20013;082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23631;&#26481;&#39640;&#200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V&#24646;&#26149;&#24037;&#2183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V&#32654;&#21644;&#39640;&#20013;&#26356;&#27491;&#2925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V&#38520;&#33288;&#39640;&#20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refreshError="1"/>
      <sheetData sheetId="1" refreshError="1">
        <row r="2">
          <cell r="C2">
            <v>1</v>
          </cell>
          <cell r="D2" t="str">
            <v>國小學生組</v>
          </cell>
        </row>
        <row r="3">
          <cell r="C3">
            <v>2</v>
          </cell>
          <cell r="D3" t="str">
            <v>國中學生組</v>
          </cell>
        </row>
        <row r="4">
          <cell r="C4">
            <v>3</v>
          </cell>
          <cell r="D4" t="str">
            <v>高中學生組</v>
          </cell>
        </row>
        <row r="5">
          <cell r="C5">
            <v>4</v>
          </cell>
          <cell r="D5" t="str">
            <v>教師組</v>
          </cell>
        </row>
        <row r="6">
          <cell r="C6">
            <v>5</v>
          </cell>
          <cell r="D6" t="str">
            <v>社會組</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語文競賽報名表總表"/>
      <sheetName val="項目編號"/>
    </sheetNames>
    <sheetDataSet>
      <sheetData sheetId="0" refreshError="1"/>
      <sheetData sheetId="1" refreshError="1">
        <row r="2">
          <cell r="A2">
            <v>1</v>
          </cell>
          <cell r="B2" t="str">
            <v>國小學生組</v>
          </cell>
          <cell r="C2">
            <v>1</v>
          </cell>
          <cell r="D2" t="str">
            <v>國語演說</v>
          </cell>
          <cell r="E2">
            <v>1</v>
          </cell>
          <cell r="F2" t="str">
            <v>屏東區</v>
          </cell>
        </row>
        <row r="3">
          <cell r="A3">
            <v>2</v>
          </cell>
          <cell r="B3" t="str">
            <v>國中學生組</v>
          </cell>
          <cell r="C3">
            <v>2</v>
          </cell>
          <cell r="D3" t="str">
            <v>閩南語演說</v>
          </cell>
          <cell r="E3">
            <v>2</v>
          </cell>
          <cell r="F3" t="str">
            <v>內埔區</v>
          </cell>
        </row>
        <row r="4">
          <cell r="A4">
            <v>3</v>
          </cell>
          <cell r="B4" t="str">
            <v>高中學生組</v>
          </cell>
          <cell r="C4">
            <v>3</v>
          </cell>
          <cell r="D4" t="str">
            <v>客語演說</v>
          </cell>
          <cell r="E4">
            <v>3</v>
          </cell>
          <cell r="F4" t="str">
            <v>潮州區</v>
          </cell>
        </row>
        <row r="5">
          <cell r="A5">
            <v>4</v>
          </cell>
          <cell r="B5" t="str">
            <v>教師組</v>
          </cell>
          <cell r="C5">
            <v>4</v>
          </cell>
          <cell r="D5" t="str">
            <v>國語朗讀</v>
          </cell>
          <cell r="E5">
            <v>4</v>
          </cell>
          <cell r="F5" t="str">
            <v>里港區</v>
          </cell>
        </row>
        <row r="6">
          <cell r="A6">
            <v>5</v>
          </cell>
          <cell r="B6" t="str">
            <v>社會組</v>
          </cell>
          <cell r="C6">
            <v>5</v>
          </cell>
          <cell r="D6" t="str">
            <v>閩南語朗讀</v>
          </cell>
          <cell r="E6">
            <v>5</v>
          </cell>
          <cell r="F6" t="str">
            <v>東港區</v>
          </cell>
        </row>
        <row r="7">
          <cell r="C7">
            <v>6</v>
          </cell>
          <cell r="D7" t="str">
            <v>客語朗讀</v>
          </cell>
          <cell r="E7">
            <v>6</v>
          </cell>
          <cell r="F7" t="str">
            <v>恆春區</v>
          </cell>
        </row>
        <row r="8">
          <cell r="C8">
            <v>7</v>
          </cell>
          <cell r="D8" t="str">
            <v>國語字音字形</v>
          </cell>
          <cell r="E8">
            <v>7</v>
          </cell>
          <cell r="F8" t="str">
            <v>不分區</v>
          </cell>
        </row>
        <row r="9">
          <cell r="C9">
            <v>8</v>
          </cell>
          <cell r="D9" t="str">
            <v>閩南語字音字形</v>
          </cell>
        </row>
        <row r="10">
          <cell r="C10">
            <v>9</v>
          </cell>
          <cell r="D10" t="str">
            <v>客語字音字形</v>
          </cell>
        </row>
        <row r="11">
          <cell r="C11">
            <v>10</v>
          </cell>
          <cell r="D11" t="str">
            <v>作文</v>
          </cell>
        </row>
        <row r="12">
          <cell r="C12">
            <v>11</v>
          </cell>
          <cell r="D12" t="str">
            <v>寫字</v>
          </cell>
        </row>
        <row r="13">
          <cell r="C13">
            <v>12</v>
          </cell>
          <cell r="D13" t="str">
            <v>英語朗讀</v>
          </cell>
        </row>
        <row r="14">
          <cell r="C14">
            <v>13</v>
          </cell>
          <cell r="D14" t="str">
            <v>英語演說</v>
          </cell>
        </row>
        <row r="15">
          <cell r="C15">
            <v>14</v>
          </cell>
          <cell r="D15" t="str">
            <v>英語作文</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C2">
            <v>1</v>
          </cell>
          <cell r="E2">
            <v>1</v>
          </cell>
          <cell r="F2" t="str">
            <v>屏東區</v>
          </cell>
        </row>
        <row r="3">
          <cell r="E3">
            <v>2</v>
          </cell>
          <cell r="F3" t="str">
            <v>內埔區</v>
          </cell>
        </row>
        <row r="4">
          <cell r="E4">
            <v>3</v>
          </cell>
          <cell r="F4" t="str">
            <v>潮州區</v>
          </cell>
        </row>
        <row r="5">
          <cell r="E5">
            <v>4</v>
          </cell>
          <cell r="F5" t="str">
            <v>里港區</v>
          </cell>
        </row>
        <row r="6">
          <cell r="E6">
            <v>5</v>
          </cell>
          <cell r="F6" t="str">
            <v>東港區</v>
          </cell>
        </row>
        <row r="7">
          <cell r="E7">
            <v>6</v>
          </cell>
          <cell r="F7" t="str">
            <v>恆春區</v>
          </cell>
        </row>
        <row r="8">
          <cell r="E8">
            <v>7</v>
          </cell>
          <cell r="F8" t="str">
            <v>不分區</v>
          </cell>
        </row>
        <row r="9">
          <cell r="E9"/>
          <cell r="F9"/>
        </row>
        <row r="10">
          <cell r="E10"/>
          <cell r="F10"/>
        </row>
        <row r="11">
          <cell r="E11"/>
          <cell r="F11"/>
        </row>
        <row r="12">
          <cell r="E12"/>
          <cell r="F12"/>
        </row>
        <row r="13">
          <cell r="E13"/>
          <cell r="F13"/>
        </row>
        <row r="14">
          <cell r="E14"/>
          <cell r="F14"/>
        </row>
        <row r="15">
          <cell r="E15"/>
          <cell r="F15"/>
        </row>
        <row r="16">
          <cell r="E16"/>
          <cell r="F16"/>
        </row>
        <row r="17">
          <cell r="E17"/>
          <cell r="F17"/>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refreshError="1"/>
      <sheetData sheetId="1" refreshError="1">
        <row r="2">
          <cell r="A2">
            <v>1</v>
          </cell>
          <cell r="C2">
            <v>1</v>
          </cell>
          <cell r="D2" t="str">
            <v>國小學生組</v>
          </cell>
        </row>
        <row r="3">
          <cell r="C3">
            <v>2</v>
          </cell>
          <cell r="D3" t="str">
            <v>國中學生組</v>
          </cell>
        </row>
        <row r="4">
          <cell r="C4">
            <v>3</v>
          </cell>
          <cell r="D4" t="str">
            <v>高中學生組</v>
          </cell>
        </row>
        <row r="5">
          <cell r="C5">
            <v>4</v>
          </cell>
          <cell r="D5" t="str">
            <v>教師組</v>
          </cell>
        </row>
        <row r="6">
          <cell r="C6">
            <v>5</v>
          </cell>
          <cell r="D6" t="str">
            <v>社會組</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項目編號"/>
    </sheetNames>
    <sheetDataSet>
      <sheetData sheetId="0"/>
      <sheetData sheetId="1">
        <row r="2">
          <cell r="A2">
            <v>1</v>
          </cell>
          <cell r="B2" t="str">
            <v>國語演說</v>
          </cell>
        </row>
        <row r="3">
          <cell r="A3">
            <v>2</v>
          </cell>
          <cell r="B3" t="str">
            <v>閩南語演說</v>
          </cell>
        </row>
        <row r="4">
          <cell r="A4">
            <v>3</v>
          </cell>
          <cell r="B4" t="str">
            <v>客語演說</v>
          </cell>
        </row>
        <row r="5">
          <cell r="A5">
            <v>4</v>
          </cell>
          <cell r="B5" t="str">
            <v>閩南語情境演說</v>
          </cell>
        </row>
        <row r="6">
          <cell r="A6">
            <v>5</v>
          </cell>
          <cell r="B6" t="str">
            <v>客語情境演說</v>
          </cell>
        </row>
        <row r="7">
          <cell r="A7">
            <v>6</v>
          </cell>
          <cell r="B7" t="str">
            <v>國語朗讀</v>
          </cell>
        </row>
        <row r="8">
          <cell r="A8">
            <v>7</v>
          </cell>
          <cell r="B8" t="str">
            <v>閩南語朗讀</v>
          </cell>
        </row>
        <row r="9">
          <cell r="A9">
            <v>8</v>
          </cell>
          <cell r="B9" t="str">
            <v>客語朗讀</v>
          </cell>
        </row>
        <row r="10">
          <cell r="A10">
            <v>9</v>
          </cell>
          <cell r="B10" t="str">
            <v>國語字音字形</v>
          </cell>
        </row>
        <row r="11">
          <cell r="A11">
            <v>10</v>
          </cell>
          <cell r="B11" t="str">
            <v>閩南語字音字形</v>
          </cell>
        </row>
        <row r="12">
          <cell r="A12">
            <v>11</v>
          </cell>
          <cell r="B12" t="str">
            <v>客語字音字形</v>
          </cell>
        </row>
        <row r="13">
          <cell r="A13">
            <v>12</v>
          </cell>
          <cell r="B13" t="str">
            <v>作文</v>
          </cell>
        </row>
        <row r="14">
          <cell r="A14">
            <v>13</v>
          </cell>
          <cell r="B14" t="str">
            <v>寫字</v>
          </cell>
        </row>
        <row r="15">
          <cell r="A15">
            <v>14</v>
          </cell>
          <cell r="B15" t="str">
            <v>英語朗讀</v>
          </cell>
        </row>
        <row r="16">
          <cell r="A16">
            <v>15</v>
          </cell>
          <cell r="B16" t="str">
            <v>英語演說</v>
          </cell>
        </row>
        <row r="17">
          <cell r="A17">
            <v>16</v>
          </cell>
          <cell r="B17" t="str">
            <v>英語作文</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view="pageBreakPreview" topLeftCell="A7" zoomScale="60" zoomScaleNormal="110" workbookViewId="0">
      <selection activeCell="E36" sqref="E36"/>
    </sheetView>
  </sheetViews>
  <sheetFormatPr defaultRowHeight="16.2"/>
  <cols>
    <col min="1" max="1" width="7.77734375" customWidth="1"/>
    <col min="2" max="2" width="10.6640625" customWidth="1"/>
    <col min="3" max="3" width="5.88671875" customWidth="1"/>
    <col min="5" max="5" width="9.109375" style="78" customWidth="1"/>
    <col min="6" max="6" width="1.88671875" customWidth="1"/>
    <col min="7" max="7" width="7.77734375" customWidth="1"/>
    <col min="8" max="8" width="12.6640625" customWidth="1"/>
    <col min="9" max="9" width="5.88671875" customWidth="1"/>
    <col min="11" max="11" width="9.109375" style="78" customWidth="1"/>
    <col min="257" max="257" width="7.77734375" customWidth="1"/>
    <col min="259" max="259" width="5.88671875" customWidth="1"/>
    <col min="261" max="261" width="9.109375" customWidth="1"/>
    <col min="262" max="262" width="1.88671875" customWidth="1"/>
    <col min="263" max="263" width="7.77734375" customWidth="1"/>
    <col min="265" max="265" width="5.88671875" customWidth="1"/>
    <col min="267" max="267" width="9.109375" customWidth="1"/>
    <col min="513" max="513" width="7.77734375" customWidth="1"/>
    <col min="515" max="515" width="5.88671875" customWidth="1"/>
    <col min="517" max="517" width="9.109375" customWidth="1"/>
    <col min="518" max="518" width="1.88671875" customWidth="1"/>
    <col min="519" max="519" width="7.77734375" customWidth="1"/>
    <col min="521" max="521" width="5.88671875" customWidth="1"/>
    <col min="523" max="523" width="9.109375" customWidth="1"/>
    <col min="769" max="769" width="7.77734375" customWidth="1"/>
    <col min="771" max="771" width="5.88671875" customWidth="1"/>
    <col min="773" max="773" width="9.109375" customWidth="1"/>
    <col min="774" max="774" width="1.88671875" customWidth="1"/>
    <col min="775" max="775" width="7.77734375" customWidth="1"/>
    <col min="777" max="777" width="5.88671875" customWidth="1"/>
    <col min="779" max="779" width="9.109375" customWidth="1"/>
    <col min="1025" max="1025" width="7.77734375" customWidth="1"/>
    <col min="1027" max="1027" width="5.88671875" customWidth="1"/>
    <col min="1029" max="1029" width="9.109375" customWidth="1"/>
    <col min="1030" max="1030" width="1.88671875" customWidth="1"/>
    <col min="1031" max="1031" width="7.77734375" customWidth="1"/>
    <col min="1033" max="1033" width="5.88671875" customWidth="1"/>
    <col min="1035" max="1035" width="9.109375" customWidth="1"/>
    <col min="1281" max="1281" width="7.77734375" customWidth="1"/>
    <col min="1283" max="1283" width="5.88671875" customWidth="1"/>
    <col min="1285" max="1285" width="9.109375" customWidth="1"/>
    <col min="1286" max="1286" width="1.88671875" customWidth="1"/>
    <col min="1287" max="1287" width="7.77734375" customWidth="1"/>
    <col min="1289" max="1289" width="5.88671875" customWidth="1"/>
    <col min="1291" max="1291" width="9.109375" customWidth="1"/>
    <col min="1537" max="1537" width="7.77734375" customWidth="1"/>
    <col min="1539" max="1539" width="5.88671875" customWidth="1"/>
    <col min="1541" max="1541" width="9.109375" customWidth="1"/>
    <col min="1542" max="1542" width="1.88671875" customWidth="1"/>
    <col min="1543" max="1543" width="7.77734375" customWidth="1"/>
    <col min="1545" max="1545" width="5.88671875" customWidth="1"/>
    <col min="1547" max="1547" width="9.109375" customWidth="1"/>
    <col min="1793" max="1793" width="7.77734375" customWidth="1"/>
    <col min="1795" max="1795" width="5.88671875" customWidth="1"/>
    <col min="1797" max="1797" width="9.109375" customWidth="1"/>
    <col min="1798" max="1798" width="1.88671875" customWidth="1"/>
    <col min="1799" max="1799" width="7.77734375" customWidth="1"/>
    <col min="1801" max="1801" width="5.88671875" customWidth="1"/>
    <col min="1803" max="1803" width="9.109375" customWidth="1"/>
    <col min="2049" max="2049" width="7.77734375" customWidth="1"/>
    <col min="2051" max="2051" width="5.88671875" customWidth="1"/>
    <col min="2053" max="2053" width="9.109375" customWidth="1"/>
    <col min="2054" max="2054" width="1.88671875" customWidth="1"/>
    <col min="2055" max="2055" width="7.77734375" customWidth="1"/>
    <col min="2057" max="2057" width="5.88671875" customWidth="1"/>
    <col min="2059" max="2059" width="9.109375" customWidth="1"/>
    <col min="2305" max="2305" width="7.77734375" customWidth="1"/>
    <col min="2307" max="2307" width="5.88671875" customWidth="1"/>
    <col min="2309" max="2309" width="9.109375" customWidth="1"/>
    <col min="2310" max="2310" width="1.88671875" customWidth="1"/>
    <col min="2311" max="2311" width="7.77734375" customWidth="1"/>
    <col min="2313" max="2313" width="5.88671875" customWidth="1"/>
    <col min="2315" max="2315" width="9.109375" customWidth="1"/>
    <col min="2561" max="2561" width="7.77734375" customWidth="1"/>
    <col min="2563" max="2563" width="5.88671875" customWidth="1"/>
    <col min="2565" max="2565" width="9.109375" customWidth="1"/>
    <col min="2566" max="2566" width="1.88671875" customWidth="1"/>
    <col min="2567" max="2567" width="7.77734375" customWidth="1"/>
    <col min="2569" max="2569" width="5.88671875" customWidth="1"/>
    <col min="2571" max="2571" width="9.109375" customWidth="1"/>
    <col min="2817" max="2817" width="7.77734375" customWidth="1"/>
    <col min="2819" max="2819" width="5.88671875" customWidth="1"/>
    <col min="2821" max="2821" width="9.109375" customWidth="1"/>
    <col min="2822" max="2822" width="1.88671875" customWidth="1"/>
    <col min="2823" max="2823" width="7.77734375" customWidth="1"/>
    <col min="2825" max="2825" width="5.88671875" customWidth="1"/>
    <col min="2827" max="2827" width="9.109375" customWidth="1"/>
    <col min="3073" max="3073" width="7.77734375" customWidth="1"/>
    <col min="3075" max="3075" width="5.88671875" customWidth="1"/>
    <col min="3077" max="3077" width="9.109375" customWidth="1"/>
    <col min="3078" max="3078" width="1.88671875" customWidth="1"/>
    <col min="3079" max="3079" width="7.77734375" customWidth="1"/>
    <col min="3081" max="3081" width="5.88671875" customWidth="1"/>
    <col min="3083" max="3083" width="9.109375" customWidth="1"/>
    <col min="3329" max="3329" width="7.77734375" customWidth="1"/>
    <col min="3331" max="3331" width="5.88671875" customWidth="1"/>
    <col min="3333" max="3333" width="9.109375" customWidth="1"/>
    <col min="3334" max="3334" width="1.88671875" customWidth="1"/>
    <col min="3335" max="3335" width="7.77734375" customWidth="1"/>
    <col min="3337" max="3337" width="5.88671875" customWidth="1"/>
    <col min="3339" max="3339" width="9.109375" customWidth="1"/>
    <col min="3585" max="3585" width="7.77734375" customWidth="1"/>
    <col min="3587" max="3587" width="5.88671875" customWidth="1"/>
    <col min="3589" max="3589" width="9.109375" customWidth="1"/>
    <col min="3590" max="3590" width="1.88671875" customWidth="1"/>
    <col min="3591" max="3591" width="7.77734375" customWidth="1"/>
    <col min="3593" max="3593" width="5.88671875" customWidth="1"/>
    <col min="3595" max="3595" width="9.109375" customWidth="1"/>
    <col min="3841" max="3841" width="7.77734375" customWidth="1"/>
    <col min="3843" max="3843" width="5.88671875" customWidth="1"/>
    <col min="3845" max="3845" width="9.109375" customWidth="1"/>
    <col min="3846" max="3846" width="1.88671875" customWidth="1"/>
    <col min="3847" max="3847" width="7.77734375" customWidth="1"/>
    <col min="3849" max="3849" width="5.88671875" customWidth="1"/>
    <col min="3851" max="3851" width="9.109375" customWidth="1"/>
    <col min="4097" max="4097" width="7.77734375" customWidth="1"/>
    <col min="4099" max="4099" width="5.88671875" customWidth="1"/>
    <col min="4101" max="4101" width="9.109375" customWidth="1"/>
    <col min="4102" max="4102" width="1.88671875" customWidth="1"/>
    <col min="4103" max="4103" width="7.77734375" customWidth="1"/>
    <col min="4105" max="4105" width="5.88671875" customWidth="1"/>
    <col min="4107" max="4107" width="9.109375" customWidth="1"/>
    <col min="4353" max="4353" width="7.77734375" customWidth="1"/>
    <col min="4355" max="4355" width="5.88671875" customWidth="1"/>
    <col min="4357" max="4357" width="9.109375" customWidth="1"/>
    <col min="4358" max="4358" width="1.88671875" customWidth="1"/>
    <col min="4359" max="4359" width="7.77734375" customWidth="1"/>
    <col min="4361" max="4361" width="5.88671875" customWidth="1"/>
    <col min="4363" max="4363" width="9.109375" customWidth="1"/>
    <col min="4609" max="4609" width="7.77734375" customWidth="1"/>
    <col min="4611" max="4611" width="5.88671875" customWidth="1"/>
    <col min="4613" max="4613" width="9.109375" customWidth="1"/>
    <col min="4614" max="4614" width="1.88671875" customWidth="1"/>
    <col min="4615" max="4615" width="7.77734375" customWidth="1"/>
    <col min="4617" max="4617" width="5.88671875" customWidth="1"/>
    <col min="4619" max="4619" width="9.109375" customWidth="1"/>
    <col min="4865" max="4865" width="7.77734375" customWidth="1"/>
    <col min="4867" max="4867" width="5.88671875" customWidth="1"/>
    <col min="4869" max="4869" width="9.109375" customWidth="1"/>
    <col min="4870" max="4870" width="1.88671875" customWidth="1"/>
    <col min="4871" max="4871" width="7.77734375" customWidth="1"/>
    <col min="4873" max="4873" width="5.88671875" customWidth="1"/>
    <col min="4875" max="4875" width="9.109375" customWidth="1"/>
    <col min="5121" max="5121" width="7.77734375" customWidth="1"/>
    <col min="5123" max="5123" width="5.88671875" customWidth="1"/>
    <col min="5125" max="5125" width="9.109375" customWidth="1"/>
    <col min="5126" max="5126" width="1.88671875" customWidth="1"/>
    <col min="5127" max="5127" width="7.77734375" customWidth="1"/>
    <col min="5129" max="5129" width="5.88671875" customWidth="1"/>
    <col min="5131" max="5131" width="9.109375" customWidth="1"/>
    <col min="5377" max="5377" width="7.77734375" customWidth="1"/>
    <col min="5379" max="5379" width="5.88671875" customWidth="1"/>
    <col min="5381" max="5381" width="9.109375" customWidth="1"/>
    <col min="5382" max="5382" width="1.88671875" customWidth="1"/>
    <col min="5383" max="5383" width="7.77734375" customWidth="1"/>
    <col min="5385" max="5385" width="5.88671875" customWidth="1"/>
    <col min="5387" max="5387" width="9.109375" customWidth="1"/>
    <col min="5633" max="5633" width="7.77734375" customWidth="1"/>
    <col min="5635" max="5635" width="5.88671875" customWidth="1"/>
    <col min="5637" max="5637" width="9.109375" customWidth="1"/>
    <col min="5638" max="5638" width="1.88671875" customWidth="1"/>
    <col min="5639" max="5639" width="7.77734375" customWidth="1"/>
    <col min="5641" max="5641" width="5.88671875" customWidth="1"/>
    <col min="5643" max="5643" width="9.109375" customWidth="1"/>
    <col min="5889" max="5889" width="7.77734375" customWidth="1"/>
    <col min="5891" max="5891" width="5.88671875" customWidth="1"/>
    <col min="5893" max="5893" width="9.109375" customWidth="1"/>
    <col min="5894" max="5894" width="1.88671875" customWidth="1"/>
    <col min="5895" max="5895" width="7.77734375" customWidth="1"/>
    <col min="5897" max="5897" width="5.88671875" customWidth="1"/>
    <col min="5899" max="5899" width="9.109375" customWidth="1"/>
    <col min="6145" max="6145" width="7.77734375" customWidth="1"/>
    <col min="6147" max="6147" width="5.88671875" customWidth="1"/>
    <col min="6149" max="6149" width="9.109375" customWidth="1"/>
    <col min="6150" max="6150" width="1.88671875" customWidth="1"/>
    <col min="6151" max="6151" width="7.77734375" customWidth="1"/>
    <col min="6153" max="6153" width="5.88671875" customWidth="1"/>
    <col min="6155" max="6155" width="9.109375" customWidth="1"/>
    <col min="6401" max="6401" width="7.77734375" customWidth="1"/>
    <col min="6403" max="6403" width="5.88671875" customWidth="1"/>
    <col min="6405" max="6405" width="9.109375" customWidth="1"/>
    <col min="6406" max="6406" width="1.88671875" customWidth="1"/>
    <col min="6407" max="6407" width="7.77734375" customWidth="1"/>
    <col min="6409" max="6409" width="5.88671875" customWidth="1"/>
    <col min="6411" max="6411" width="9.109375" customWidth="1"/>
    <col min="6657" max="6657" width="7.77734375" customWidth="1"/>
    <col min="6659" max="6659" width="5.88671875" customWidth="1"/>
    <col min="6661" max="6661" width="9.109375" customWidth="1"/>
    <col min="6662" max="6662" width="1.88671875" customWidth="1"/>
    <col min="6663" max="6663" width="7.77734375" customWidth="1"/>
    <col min="6665" max="6665" width="5.88671875" customWidth="1"/>
    <col min="6667" max="6667" width="9.109375" customWidth="1"/>
    <col min="6913" max="6913" width="7.77734375" customWidth="1"/>
    <col min="6915" max="6915" width="5.88671875" customWidth="1"/>
    <col min="6917" max="6917" width="9.109375" customWidth="1"/>
    <col min="6918" max="6918" width="1.88671875" customWidth="1"/>
    <col min="6919" max="6919" width="7.77734375" customWidth="1"/>
    <col min="6921" max="6921" width="5.88671875" customWidth="1"/>
    <col min="6923" max="6923" width="9.109375" customWidth="1"/>
    <col min="7169" max="7169" width="7.77734375" customWidth="1"/>
    <col min="7171" max="7171" width="5.88671875" customWidth="1"/>
    <col min="7173" max="7173" width="9.109375" customWidth="1"/>
    <col min="7174" max="7174" width="1.88671875" customWidth="1"/>
    <col min="7175" max="7175" width="7.77734375" customWidth="1"/>
    <col min="7177" max="7177" width="5.88671875" customWidth="1"/>
    <col min="7179" max="7179" width="9.109375" customWidth="1"/>
    <col min="7425" max="7425" width="7.77734375" customWidth="1"/>
    <col min="7427" max="7427" width="5.88671875" customWidth="1"/>
    <col min="7429" max="7429" width="9.109375" customWidth="1"/>
    <col min="7430" max="7430" width="1.88671875" customWidth="1"/>
    <col min="7431" max="7431" width="7.77734375" customWidth="1"/>
    <col min="7433" max="7433" width="5.88671875" customWidth="1"/>
    <col min="7435" max="7435" width="9.109375" customWidth="1"/>
    <col min="7681" max="7681" width="7.77734375" customWidth="1"/>
    <col min="7683" max="7683" width="5.88671875" customWidth="1"/>
    <col min="7685" max="7685" width="9.109375" customWidth="1"/>
    <col min="7686" max="7686" width="1.88671875" customWidth="1"/>
    <col min="7687" max="7687" width="7.77734375" customWidth="1"/>
    <col min="7689" max="7689" width="5.88671875" customWidth="1"/>
    <col min="7691" max="7691" width="9.109375" customWidth="1"/>
    <col min="7937" max="7937" width="7.77734375" customWidth="1"/>
    <col min="7939" max="7939" width="5.88671875" customWidth="1"/>
    <col min="7941" max="7941" width="9.109375" customWidth="1"/>
    <col min="7942" max="7942" width="1.88671875" customWidth="1"/>
    <col min="7943" max="7943" width="7.77734375" customWidth="1"/>
    <col min="7945" max="7945" width="5.88671875" customWidth="1"/>
    <col min="7947" max="7947" width="9.109375" customWidth="1"/>
    <col min="8193" max="8193" width="7.77734375" customWidth="1"/>
    <col min="8195" max="8195" width="5.88671875" customWidth="1"/>
    <col min="8197" max="8197" width="9.109375" customWidth="1"/>
    <col min="8198" max="8198" width="1.88671875" customWidth="1"/>
    <col min="8199" max="8199" width="7.77734375" customWidth="1"/>
    <col min="8201" max="8201" width="5.88671875" customWidth="1"/>
    <col min="8203" max="8203" width="9.109375" customWidth="1"/>
    <col min="8449" max="8449" width="7.77734375" customWidth="1"/>
    <col min="8451" max="8451" width="5.88671875" customWidth="1"/>
    <col min="8453" max="8453" width="9.109375" customWidth="1"/>
    <col min="8454" max="8454" width="1.88671875" customWidth="1"/>
    <col min="8455" max="8455" width="7.77734375" customWidth="1"/>
    <col min="8457" max="8457" width="5.88671875" customWidth="1"/>
    <col min="8459" max="8459" width="9.109375" customWidth="1"/>
    <col min="8705" max="8705" width="7.77734375" customWidth="1"/>
    <col min="8707" max="8707" width="5.88671875" customWidth="1"/>
    <col min="8709" max="8709" width="9.109375" customWidth="1"/>
    <col min="8710" max="8710" width="1.88671875" customWidth="1"/>
    <col min="8711" max="8711" width="7.77734375" customWidth="1"/>
    <col min="8713" max="8713" width="5.88671875" customWidth="1"/>
    <col min="8715" max="8715" width="9.109375" customWidth="1"/>
    <col min="8961" max="8961" width="7.77734375" customWidth="1"/>
    <col min="8963" max="8963" width="5.88671875" customWidth="1"/>
    <col min="8965" max="8965" width="9.109375" customWidth="1"/>
    <col min="8966" max="8966" width="1.88671875" customWidth="1"/>
    <col min="8967" max="8967" width="7.77734375" customWidth="1"/>
    <col min="8969" max="8969" width="5.88671875" customWidth="1"/>
    <col min="8971" max="8971" width="9.109375" customWidth="1"/>
    <col min="9217" max="9217" width="7.77734375" customWidth="1"/>
    <col min="9219" max="9219" width="5.88671875" customWidth="1"/>
    <col min="9221" max="9221" width="9.109375" customWidth="1"/>
    <col min="9222" max="9222" width="1.88671875" customWidth="1"/>
    <col min="9223" max="9223" width="7.77734375" customWidth="1"/>
    <col min="9225" max="9225" width="5.88671875" customWidth="1"/>
    <col min="9227" max="9227" width="9.109375" customWidth="1"/>
    <col min="9473" max="9473" width="7.77734375" customWidth="1"/>
    <col min="9475" max="9475" width="5.88671875" customWidth="1"/>
    <col min="9477" max="9477" width="9.109375" customWidth="1"/>
    <col min="9478" max="9478" width="1.88671875" customWidth="1"/>
    <col min="9479" max="9479" width="7.77734375" customWidth="1"/>
    <col min="9481" max="9481" width="5.88671875" customWidth="1"/>
    <col min="9483" max="9483" width="9.109375" customWidth="1"/>
    <col min="9729" max="9729" width="7.77734375" customWidth="1"/>
    <col min="9731" max="9731" width="5.88671875" customWidth="1"/>
    <col min="9733" max="9733" width="9.109375" customWidth="1"/>
    <col min="9734" max="9734" width="1.88671875" customWidth="1"/>
    <col min="9735" max="9735" width="7.77734375" customWidth="1"/>
    <col min="9737" max="9737" width="5.88671875" customWidth="1"/>
    <col min="9739" max="9739" width="9.109375" customWidth="1"/>
    <col min="9985" max="9985" width="7.77734375" customWidth="1"/>
    <col min="9987" max="9987" width="5.88671875" customWidth="1"/>
    <col min="9989" max="9989" width="9.109375" customWidth="1"/>
    <col min="9990" max="9990" width="1.88671875" customWidth="1"/>
    <col min="9991" max="9991" width="7.77734375" customWidth="1"/>
    <col min="9993" max="9993" width="5.88671875" customWidth="1"/>
    <col min="9995" max="9995" width="9.109375" customWidth="1"/>
    <col min="10241" max="10241" width="7.77734375" customWidth="1"/>
    <col min="10243" max="10243" width="5.88671875" customWidth="1"/>
    <col min="10245" max="10245" width="9.109375" customWidth="1"/>
    <col min="10246" max="10246" width="1.88671875" customWidth="1"/>
    <col min="10247" max="10247" width="7.77734375" customWidth="1"/>
    <col min="10249" max="10249" width="5.88671875" customWidth="1"/>
    <col min="10251" max="10251" width="9.109375" customWidth="1"/>
    <col min="10497" max="10497" width="7.77734375" customWidth="1"/>
    <col min="10499" max="10499" width="5.88671875" customWidth="1"/>
    <col min="10501" max="10501" width="9.109375" customWidth="1"/>
    <col min="10502" max="10502" width="1.88671875" customWidth="1"/>
    <col min="10503" max="10503" width="7.77734375" customWidth="1"/>
    <col min="10505" max="10505" width="5.88671875" customWidth="1"/>
    <col min="10507" max="10507" width="9.109375" customWidth="1"/>
    <col min="10753" max="10753" width="7.77734375" customWidth="1"/>
    <col min="10755" max="10755" width="5.88671875" customWidth="1"/>
    <col min="10757" max="10757" width="9.109375" customWidth="1"/>
    <col min="10758" max="10758" width="1.88671875" customWidth="1"/>
    <col min="10759" max="10759" width="7.77734375" customWidth="1"/>
    <col min="10761" max="10761" width="5.88671875" customWidth="1"/>
    <col min="10763" max="10763" width="9.109375" customWidth="1"/>
    <col min="11009" max="11009" width="7.77734375" customWidth="1"/>
    <col min="11011" max="11011" width="5.88671875" customWidth="1"/>
    <col min="11013" max="11013" width="9.109375" customWidth="1"/>
    <col min="11014" max="11014" width="1.88671875" customWidth="1"/>
    <col min="11015" max="11015" width="7.77734375" customWidth="1"/>
    <col min="11017" max="11017" width="5.88671875" customWidth="1"/>
    <col min="11019" max="11019" width="9.109375" customWidth="1"/>
    <col min="11265" max="11265" width="7.77734375" customWidth="1"/>
    <col min="11267" max="11267" width="5.88671875" customWidth="1"/>
    <col min="11269" max="11269" width="9.109375" customWidth="1"/>
    <col min="11270" max="11270" width="1.88671875" customWidth="1"/>
    <col min="11271" max="11271" width="7.77734375" customWidth="1"/>
    <col min="11273" max="11273" width="5.88671875" customWidth="1"/>
    <col min="11275" max="11275" width="9.109375" customWidth="1"/>
    <col min="11521" max="11521" width="7.77734375" customWidth="1"/>
    <col min="11523" max="11523" width="5.88671875" customWidth="1"/>
    <col min="11525" max="11525" width="9.109375" customWidth="1"/>
    <col min="11526" max="11526" width="1.88671875" customWidth="1"/>
    <col min="11527" max="11527" width="7.77734375" customWidth="1"/>
    <col min="11529" max="11529" width="5.88671875" customWidth="1"/>
    <col min="11531" max="11531" width="9.109375" customWidth="1"/>
    <col min="11777" max="11777" width="7.77734375" customWidth="1"/>
    <col min="11779" max="11779" width="5.88671875" customWidth="1"/>
    <col min="11781" max="11781" width="9.109375" customWidth="1"/>
    <col min="11782" max="11782" width="1.88671875" customWidth="1"/>
    <col min="11783" max="11783" width="7.77734375" customWidth="1"/>
    <col min="11785" max="11785" width="5.88671875" customWidth="1"/>
    <col min="11787" max="11787" width="9.109375" customWidth="1"/>
    <col min="12033" max="12033" width="7.77734375" customWidth="1"/>
    <col min="12035" max="12035" width="5.88671875" customWidth="1"/>
    <col min="12037" max="12037" width="9.109375" customWidth="1"/>
    <col min="12038" max="12038" width="1.88671875" customWidth="1"/>
    <col min="12039" max="12039" width="7.77734375" customWidth="1"/>
    <col min="12041" max="12041" width="5.88671875" customWidth="1"/>
    <col min="12043" max="12043" width="9.109375" customWidth="1"/>
    <col min="12289" max="12289" width="7.77734375" customWidth="1"/>
    <col min="12291" max="12291" width="5.88671875" customWidth="1"/>
    <col min="12293" max="12293" width="9.109375" customWidth="1"/>
    <col min="12294" max="12294" width="1.88671875" customWidth="1"/>
    <col min="12295" max="12295" width="7.77734375" customWidth="1"/>
    <col min="12297" max="12297" width="5.88671875" customWidth="1"/>
    <col min="12299" max="12299" width="9.109375" customWidth="1"/>
    <col min="12545" max="12545" width="7.77734375" customWidth="1"/>
    <col min="12547" max="12547" width="5.88671875" customWidth="1"/>
    <col min="12549" max="12549" width="9.109375" customWidth="1"/>
    <col min="12550" max="12550" width="1.88671875" customWidth="1"/>
    <col min="12551" max="12551" width="7.77734375" customWidth="1"/>
    <col min="12553" max="12553" width="5.88671875" customWidth="1"/>
    <col min="12555" max="12555" width="9.109375" customWidth="1"/>
    <col min="12801" max="12801" width="7.77734375" customWidth="1"/>
    <col min="12803" max="12803" width="5.88671875" customWidth="1"/>
    <col min="12805" max="12805" width="9.109375" customWidth="1"/>
    <col min="12806" max="12806" width="1.88671875" customWidth="1"/>
    <col min="12807" max="12807" width="7.77734375" customWidth="1"/>
    <col min="12809" max="12809" width="5.88671875" customWidth="1"/>
    <col min="12811" max="12811" width="9.109375" customWidth="1"/>
    <col min="13057" max="13057" width="7.77734375" customWidth="1"/>
    <col min="13059" max="13059" width="5.88671875" customWidth="1"/>
    <col min="13061" max="13061" width="9.109375" customWidth="1"/>
    <col min="13062" max="13062" width="1.88671875" customWidth="1"/>
    <col min="13063" max="13063" width="7.77734375" customWidth="1"/>
    <col min="13065" max="13065" width="5.88671875" customWidth="1"/>
    <col min="13067" max="13067" width="9.109375" customWidth="1"/>
    <col min="13313" max="13313" width="7.77734375" customWidth="1"/>
    <col min="13315" max="13315" width="5.88671875" customWidth="1"/>
    <col min="13317" max="13317" width="9.109375" customWidth="1"/>
    <col min="13318" max="13318" width="1.88671875" customWidth="1"/>
    <col min="13319" max="13319" width="7.77734375" customWidth="1"/>
    <col min="13321" max="13321" width="5.88671875" customWidth="1"/>
    <col min="13323" max="13323" width="9.109375" customWidth="1"/>
    <col min="13569" max="13569" width="7.77734375" customWidth="1"/>
    <col min="13571" max="13571" width="5.88671875" customWidth="1"/>
    <col min="13573" max="13573" width="9.109375" customWidth="1"/>
    <col min="13574" max="13574" width="1.88671875" customWidth="1"/>
    <col min="13575" max="13575" width="7.77734375" customWidth="1"/>
    <col min="13577" max="13577" width="5.88671875" customWidth="1"/>
    <col min="13579" max="13579" width="9.109375" customWidth="1"/>
    <col min="13825" max="13825" width="7.77734375" customWidth="1"/>
    <col min="13827" max="13827" width="5.88671875" customWidth="1"/>
    <col min="13829" max="13829" width="9.109375" customWidth="1"/>
    <col min="13830" max="13830" width="1.88671875" customWidth="1"/>
    <col min="13831" max="13831" width="7.77734375" customWidth="1"/>
    <col min="13833" max="13833" width="5.88671875" customWidth="1"/>
    <col min="13835" max="13835" width="9.109375" customWidth="1"/>
    <col min="14081" max="14081" width="7.77734375" customWidth="1"/>
    <col min="14083" max="14083" width="5.88671875" customWidth="1"/>
    <col min="14085" max="14085" width="9.109375" customWidth="1"/>
    <col min="14086" max="14086" width="1.88671875" customWidth="1"/>
    <col min="14087" max="14087" width="7.77734375" customWidth="1"/>
    <col min="14089" max="14089" width="5.88671875" customWidth="1"/>
    <col min="14091" max="14091" width="9.109375" customWidth="1"/>
    <col min="14337" max="14337" width="7.77734375" customWidth="1"/>
    <col min="14339" max="14339" width="5.88671875" customWidth="1"/>
    <col min="14341" max="14341" width="9.109375" customWidth="1"/>
    <col min="14342" max="14342" width="1.88671875" customWidth="1"/>
    <col min="14343" max="14343" width="7.77734375" customWidth="1"/>
    <col min="14345" max="14345" width="5.88671875" customWidth="1"/>
    <col min="14347" max="14347" width="9.109375" customWidth="1"/>
    <col min="14593" max="14593" width="7.77734375" customWidth="1"/>
    <col min="14595" max="14595" width="5.88671875" customWidth="1"/>
    <col min="14597" max="14597" width="9.109375" customWidth="1"/>
    <col min="14598" max="14598" width="1.88671875" customWidth="1"/>
    <col min="14599" max="14599" width="7.77734375" customWidth="1"/>
    <col min="14601" max="14601" width="5.88671875" customWidth="1"/>
    <col min="14603" max="14603" width="9.109375" customWidth="1"/>
    <col min="14849" max="14849" width="7.77734375" customWidth="1"/>
    <col min="14851" max="14851" width="5.88671875" customWidth="1"/>
    <col min="14853" max="14853" width="9.109375" customWidth="1"/>
    <col min="14854" max="14854" width="1.88671875" customWidth="1"/>
    <col min="14855" max="14855" width="7.77734375" customWidth="1"/>
    <col min="14857" max="14857" width="5.88671875" customWidth="1"/>
    <col min="14859" max="14859" width="9.109375" customWidth="1"/>
    <col min="15105" max="15105" width="7.77734375" customWidth="1"/>
    <col min="15107" max="15107" width="5.88671875" customWidth="1"/>
    <col min="15109" max="15109" width="9.109375" customWidth="1"/>
    <col min="15110" max="15110" width="1.88671875" customWidth="1"/>
    <col min="15111" max="15111" width="7.77734375" customWidth="1"/>
    <col min="15113" max="15113" width="5.88671875" customWidth="1"/>
    <col min="15115" max="15115" width="9.109375" customWidth="1"/>
    <col min="15361" max="15361" width="7.77734375" customWidth="1"/>
    <col min="15363" max="15363" width="5.88671875" customWidth="1"/>
    <col min="15365" max="15365" width="9.109375" customWidth="1"/>
    <col min="15366" max="15366" width="1.88671875" customWidth="1"/>
    <col min="15367" max="15367" width="7.77734375" customWidth="1"/>
    <col min="15369" max="15369" width="5.88671875" customWidth="1"/>
    <col min="15371" max="15371" width="9.109375" customWidth="1"/>
    <col min="15617" max="15617" width="7.77734375" customWidth="1"/>
    <col min="15619" max="15619" width="5.88671875" customWidth="1"/>
    <col min="15621" max="15621" width="9.109375" customWidth="1"/>
    <col min="15622" max="15622" width="1.88671875" customWidth="1"/>
    <col min="15623" max="15623" width="7.77734375" customWidth="1"/>
    <col min="15625" max="15625" width="5.88671875" customWidth="1"/>
    <col min="15627" max="15627" width="9.109375" customWidth="1"/>
    <col min="15873" max="15873" width="7.77734375" customWidth="1"/>
    <col min="15875" max="15875" width="5.88671875" customWidth="1"/>
    <col min="15877" max="15877" width="9.109375" customWidth="1"/>
    <col min="15878" max="15878" width="1.88671875" customWidth="1"/>
    <col min="15879" max="15879" width="7.77734375" customWidth="1"/>
    <col min="15881" max="15881" width="5.88671875" customWidth="1"/>
    <col min="15883" max="15883" width="9.109375" customWidth="1"/>
    <col min="16129" max="16129" width="7.77734375" customWidth="1"/>
    <col min="16131" max="16131" width="5.88671875" customWidth="1"/>
    <col min="16133" max="16133" width="9.109375" customWidth="1"/>
    <col min="16134" max="16134" width="1.88671875" customWidth="1"/>
    <col min="16135" max="16135" width="7.77734375" customWidth="1"/>
    <col min="16137" max="16137" width="5.88671875" customWidth="1"/>
    <col min="16139" max="16139" width="9.109375" customWidth="1"/>
  </cols>
  <sheetData>
    <row r="1" spans="1:13" ht="22.2">
      <c r="A1" s="97" t="s">
        <v>1405</v>
      </c>
      <c r="B1" s="97"/>
      <c r="C1" s="97"/>
      <c r="D1" s="97"/>
      <c r="E1" s="97"/>
      <c r="F1" s="97"/>
      <c r="G1" s="97"/>
      <c r="H1" s="97"/>
      <c r="I1" s="97"/>
      <c r="J1" s="97"/>
      <c r="K1" s="97"/>
      <c r="L1" s="59"/>
      <c r="M1" s="59"/>
    </row>
    <row r="2" spans="1:13" ht="27.6">
      <c r="A2" s="60" t="s">
        <v>1374</v>
      </c>
      <c r="B2" s="60" t="s">
        <v>1375</v>
      </c>
      <c r="C2" s="60" t="s">
        <v>1376</v>
      </c>
      <c r="D2" s="61" t="s">
        <v>1377</v>
      </c>
      <c r="E2" s="60" t="s">
        <v>1378</v>
      </c>
      <c r="G2" s="60" t="s">
        <v>1374</v>
      </c>
      <c r="H2" s="60" t="s">
        <v>1375</v>
      </c>
      <c r="I2" s="60" t="s">
        <v>1376</v>
      </c>
      <c r="J2" s="61" t="s">
        <v>1377</v>
      </c>
      <c r="K2" s="60" t="s">
        <v>1378</v>
      </c>
    </row>
    <row r="3" spans="1:13">
      <c r="A3" s="62">
        <v>1</v>
      </c>
      <c r="B3" s="57" t="s">
        <v>36</v>
      </c>
      <c r="C3" s="63">
        <v>1</v>
      </c>
      <c r="D3" s="57" t="s">
        <v>13</v>
      </c>
      <c r="E3" s="64">
        <v>13</v>
      </c>
      <c r="G3" s="65">
        <v>4</v>
      </c>
      <c r="H3" s="57" t="s">
        <v>1379</v>
      </c>
      <c r="I3" s="63">
        <v>1</v>
      </c>
      <c r="J3" s="57" t="s">
        <v>13</v>
      </c>
      <c r="K3" s="66">
        <v>13</v>
      </c>
    </row>
    <row r="4" spans="1:13">
      <c r="A4" s="65">
        <v>1</v>
      </c>
      <c r="B4" s="57" t="s">
        <v>36</v>
      </c>
      <c r="C4" s="63">
        <v>2</v>
      </c>
      <c r="D4" s="57" t="s">
        <v>73</v>
      </c>
      <c r="E4" s="64">
        <v>14</v>
      </c>
      <c r="G4" s="65">
        <v>4</v>
      </c>
      <c r="H4" s="57" t="s">
        <v>1379</v>
      </c>
      <c r="I4" s="63">
        <v>2</v>
      </c>
      <c r="J4" s="57" t="s">
        <v>73</v>
      </c>
      <c r="K4" s="66">
        <v>15</v>
      </c>
    </row>
    <row r="5" spans="1:13">
      <c r="A5" s="67">
        <v>1</v>
      </c>
      <c r="B5" s="57" t="s">
        <v>36</v>
      </c>
      <c r="C5" s="68">
        <v>3</v>
      </c>
      <c r="D5" s="57" t="s">
        <v>151</v>
      </c>
      <c r="E5" s="64">
        <v>12</v>
      </c>
      <c r="G5" s="69">
        <v>4</v>
      </c>
      <c r="H5" s="57" t="s">
        <v>1379</v>
      </c>
      <c r="I5" s="68">
        <v>3</v>
      </c>
      <c r="J5" s="57" t="s">
        <v>151</v>
      </c>
      <c r="K5" s="66">
        <v>10</v>
      </c>
    </row>
    <row r="6" spans="1:13">
      <c r="A6" s="65">
        <v>1</v>
      </c>
      <c r="B6" s="57" t="s">
        <v>36</v>
      </c>
      <c r="C6" s="63">
        <v>4</v>
      </c>
      <c r="D6" s="57" t="s">
        <v>594</v>
      </c>
      <c r="E6" s="64">
        <v>4</v>
      </c>
      <c r="G6" s="69">
        <v>2</v>
      </c>
      <c r="H6" s="57" t="s">
        <v>193</v>
      </c>
      <c r="I6" s="68">
        <v>4</v>
      </c>
      <c r="J6" s="57" t="s">
        <v>594</v>
      </c>
      <c r="K6" s="66">
        <v>1</v>
      </c>
    </row>
    <row r="7" spans="1:13">
      <c r="A7" s="69">
        <v>1</v>
      </c>
      <c r="B7" s="57" t="s">
        <v>36</v>
      </c>
      <c r="C7" s="68">
        <v>5</v>
      </c>
      <c r="D7" s="57" t="s">
        <v>187</v>
      </c>
      <c r="E7" s="64">
        <v>2</v>
      </c>
      <c r="G7" s="70"/>
      <c r="H7" s="71"/>
      <c r="I7" s="72"/>
      <c r="J7" s="71"/>
      <c r="K7" s="73"/>
    </row>
    <row r="8" spans="1:13">
      <c r="A8" s="65">
        <v>6</v>
      </c>
      <c r="B8" s="57" t="s">
        <v>392</v>
      </c>
      <c r="C8" s="63">
        <v>1</v>
      </c>
      <c r="D8" s="57" t="s">
        <v>13</v>
      </c>
      <c r="E8" s="64">
        <v>13</v>
      </c>
      <c r="G8" s="69">
        <v>7</v>
      </c>
      <c r="H8" s="57" t="s">
        <v>514</v>
      </c>
      <c r="I8" s="68">
        <v>1</v>
      </c>
      <c r="J8" s="57" t="s">
        <v>13</v>
      </c>
      <c r="K8" s="90">
        <v>13</v>
      </c>
    </row>
    <row r="9" spans="1:13">
      <c r="A9" s="69">
        <v>6</v>
      </c>
      <c r="B9" s="57" t="s">
        <v>392</v>
      </c>
      <c r="C9" s="68">
        <v>2</v>
      </c>
      <c r="D9" s="57" t="s">
        <v>73</v>
      </c>
      <c r="E9" s="66">
        <v>14</v>
      </c>
      <c r="G9" s="65">
        <v>7</v>
      </c>
      <c r="H9" s="57" t="s">
        <v>514</v>
      </c>
      <c r="I9" s="63">
        <v>2</v>
      </c>
      <c r="J9" s="57" t="s">
        <v>73</v>
      </c>
      <c r="K9" s="90">
        <v>13</v>
      </c>
    </row>
    <row r="10" spans="1:13">
      <c r="A10" s="69">
        <v>6</v>
      </c>
      <c r="B10" s="57" t="s">
        <v>392</v>
      </c>
      <c r="C10" s="68">
        <v>3</v>
      </c>
      <c r="D10" s="57" t="s">
        <v>151</v>
      </c>
      <c r="E10" s="66">
        <v>13</v>
      </c>
      <c r="G10" s="69">
        <v>7</v>
      </c>
      <c r="H10" s="57" t="s">
        <v>514</v>
      </c>
      <c r="I10" s="68">
        <v>3</v>
      </c>
      <c r="J10" s="57" t="s">
        <v>151</v>
      </c>
      <c r="K10" s="66">
        <v>15</v>
      </c>
    </row>
    <row r="11" spans="1:13">
      <c r="A11" s="69">
        <v>6</v>
      </c>
      <c r="B11" s="57" t="s">
        <v>392</v>
      </c>
      <c r="C11" s="68">
        <v>4</v>
      </c>
      <c r="D11" s="57" t="s">
        <v>594</v>
      </c>
      <c r="E11" s="66">
        <v>5</v>
      </c>
      <c r="G11" s="65">
        <v>7</v>
      </c>
      <c r="H11" s="57" t="s">
        <v>514</v>
      </c>
      <c r="I11" s="63">
        <v>4</v>
      </c>
      <c r="J11" s="57" t="s">
        <v>594</v>
      </c>
      <c r="K11" s="90">
        <v>5</v>
      </c>
    </row>
    <row r="12" spans="1:13">
      <c r="A12" s="74"/>
      <c r="B12" s="75"/>
      <c r="C12" s="76"/>
      <c r="D12" s="75"/>
      <c r="E12" s="77"/>
      <c r="G12" s="69">
        <v>7</v>
      </c>
      <c r="H12" s="57" t="s">
        <v>514</v>
      </c>
      <c r="I12" s="68">
        <v>5</v>
      </c>
      <c r="J12" s="57" t="s">
        <v>187</v>
      </c>
      <c r="K12" s="90">
        <v>2</v>
      </c>
    </row>
    <row r="15" spans="1:13">
      <c r="G15" s="79"/>
      <c r="H15" s="79"/>
      <c r="I15" s="79"/>
      <c r="J15" s="79"/>
      <c r="K15" s="80"/>
    </row>
    <row r="16" spans="1:13" ht="27.6">
      <c r="A16" s="60" t="s">
        <v>1374</v>
      </c>
      <c r="B16" s="60" t="s">
        <v>1375</v>
      </c>
      <c r="C16" s="60" t="s">
        <v>1376</v>
      </c>
      <c r="D16" s="61" t="s">
        <v>1377</v>
      </c>
      <c r="E16" s="60" t="s">
        <v>1378</v>
      </c>
      <c r="G16" s="60" t="s">
        <v>1374</v>
      </c>
      <c r="H16" s="60" t="s">
        <v>1375</v>
      </c>
      <c r="I16" s="60" t="s">
        <v>1376</v>
      </c>
      <c r="J16" s="61" t="s">
        <v>1377</v>
      </c>
      <c r="K16" s="60" t="s">
        <v>1378</v>
      </c>
    </row>
    <row r="17" spans="1:11">
      <c r="A17" s="67">
        <v>9</v>
      </c>
      <c r="B17" s="57" t="s">
        <v>710</v>
      </c>
      <c r="C17" s="68">
        <v>1</v>
      </c>
      <c r="D17" s="57" t="s">
        <v>13</v>
      </c>
      <c r="E17" s="66">
        <v>19</v>
      </c>
      <c r="G17" s="63">
        <v>5</v>
      </c>
      <c r="H17" s="57" t="s">
        <v>1380</v>
      </c>
      <c r="I17" s="63">
        <v>1</v>
      </c>
      <c r="J17" s="57" t="s">
        <v>13</v>
      </c>
      <c r="K17" s="64">
        <v>9</v>
      </c>
    </row>
    <row r="18" spans="1:11">
      <c r="A18" s="67">
        <v>9</v>
      </c>
      <c r="B18" s="57" t="s">
        <v>710</v>
      </c>
      <c r="C18" s="63">
        <v>2</v>
      </c>
      <c r="D18" s="57" t="s">
        <v>73</v>
      </c>
      <c r="E18" s="66">
        <v>21</v>
      </c>
      <c r="G18" s="63">
        <v>5</v>
      </c>
      <c r="H18" s="57" t="s">
        <v>1380</v>
      </c>
      <c r="I18" s="63">
        <v>2</v>
      </c>
      <c r="J18" s="57" t="s">
        <v>73</v>
      </c>
      <c r="K18" s="64">
        <v>10</v>
      </c>
    </row>
    <row r="19" spans="1:11">
      <c r="A19" s="67">
        <v>9</v>
      </c>
      <c r="B19" s="57" t="s">
        <v>710</v>
      </c>
      <c r="C19" s="68">
        <v>3</v>
      </c>
      <c r="D19" s="57" t="s">
        <v>151</v>
      </c>
      <c r="E19" s="66">
        <v>21</v>
      </c>
      <c r="G19" s="68">
        <v>5</v>
      </c>
      <c r="H19" s="57" t="s">
        <v>1381</v>
      </c>
      <c r="I19" s="68">
        <v>3</v>
      </c>
      <c r="J19" s="57" t="s">
        <v>151</v>
      </c>
      <c r="K19" s="64">
        <v>5</v>
      </c>
    </row>
    <row r="20" spans="1:11">
      <c r="A20" s="67">
        <v>9</v>
      </c>
      <c r="B20" s="57" t="s">
        <v>1382</v>
      </c>
      <c r="C20" s="63">
        <v>4</v>
      </c>
      <c r="D20" s="57" t="s">
        <v>594</v>
      </c>
      <c r="E20" s="66">
        <v>12</v>
      </c>
      <c r="G20" s="81">
        <v>3</v>
      </c>
      <c r="H20" s="57" t="s">
        <v>1383</v>
      </c>
      <c r="I20" s="81">
        <v>4</v>
      </c>
      <c r="J20" s="82" t="s">
        <v>1384</v>
      </c>
      <c r="K20" s="64">
        <v>1</v>
      </c>
    </row>
    <row r="21" spans="1:11">
      <c r="A21" s="67">
        <v>9</v>
      </c>
      <c r="B21" s="57" t="s">
        <v>710</v>
      </c>
      <c r="C21" s="68">
        <v>5</v>
      </c>
      <c r="D21" s="57" t="s">
        <v>187</v>
      </c>
      <c r="E21" s="90">
        <v>2</v>
      </c>
      <c r="G21" s="83"/>
      <c r="H21" s="71"/>
      <c r="I21" s="72"/>
      <c r="J21" s="71"/>
      <c r="K21" s="84"/>
    </row>
    <row r="22" spans="1:11">
      <c r="A22" s="69">
        <v>10</v>
      </c>
      <c r="B22" s="57" t="s">
        <v>852</v>
      </c>
      <c r="C22" s="68">
        <v>1</v>
      </c>
      <c r="D22" s="57" t="s">
        <v>13</v>
      </c>
      <c r="E22" s="66">
        <v>10</v>
      </c>
      <c r="G22" s="68">
        <v>8</v>
      </c>
      <c r="H22" s="57" t="s">
        <v>1385</v>
      </c>
      <c r="I22" s="68">
        <v>1</v>
      </c>
      <c r="J22" s="57" t="s">
        <v>13</v>
      </c>
      <c r="K22" s="64">
        <v>12</v>
      </c>
    </row>
    <row r="23" spans="1:11">
      <c r="A23" s="69">
        <v>10</v>
      </c>
      <c r="B23" s="57" t="s">
        <v>852</v>
      </c>
      <c r="C23" s="63">
        <v>2</v>
      </c>
      <c r="D23" s="57" t="s">
        <v>73</v>
      </c>
      <c r="E23" s="66">
        <v>5</v>
      </c>
      <c r="G23" s="63">
        <v>8</v>
      </c>
      <c r="H23" s="57" t="s">
        <v>1385</v>
      </c>
      <c r="I23" s="63">
        <v>2</v>
      </c>
      <c r="J23" s="57" t="s">
        <v>73</v>
      </c>
      <c r="K23" s="66">
        <v>13</v>
      </c>
    </row>
    <row r="24" spans="1:11">
      <c r="A24" s="69">
        <v>10</v>
      </c>
      <c r="B24" s="57" t="s">
        <v>852</v>
      </c>
      <c r="C24" s="68">
        <v>3</v>
      </c>
      <c r="D24" s="57" t="s">
        <v>151</v>
      </c>
      <c r="E24" s="66">
        <v>2</v>
      </c>
      <c r="G24" s="68">
        <v>8</v>
      </c>
      <c r="H24" s="57" t="s">
        <v>1385</v>
      </c>
      <c r="I24" s="68">
        <v>3</v>
      </c>
      <c r="J24" s="57" t="s">
        <v>151</v>
      </c>
      <c r="K24" s="66">
        <v>7</v>
      </c>
    </row>
    <row r="25" spans="1:11">
      <c r="A25" s="69">
        <v>10</v>
      </c>
      <c r="B25" s="57" t="s">
        <v>852</v>
      </c>
      <c r="C25" s="68">
        <v>4</v>
      </c>
      <c r="D25" s="57" t="s">
        <v>594</v>
      </c>
      <c r="E25" s="66">
        <v>4</v>
      </c>
      <c r="G25" s="81">
        <v>8</v>
      </c>
      <c r="H25" s="57" t="s">
        <v>1385</v>
      </c>
      <c r="I25" s="81">
        <v>4</v>
      </c>
      <c r="J25" s="82" t="s">
        <v>1384</v>
      </c>
      <c r="K25" s="66">
        <v>5</v>
      </c>
    </row>
    <row r="26" spans="1:11">
      <c r="A26" s="69">
        <v>10</v>
      </c>
      <c r="B26" s="57" t="s">
        <v>852</v>
      </c>
      <c r="C26" s="68">
        <v>5</v>
      </c>
      <c r="D26" s="57" t="s">
        <v>187</v>
      </c>
      <c r="E26" s="66">
        <v>1</v>
      </c>
      <c r="G26" s="72"/>
      <c r="H26" s="71"/>
      <c r="I26" s="72"/>
      <c r="J26" s="71"/>
      <c r="K26" s="73"/>
    </row>
    <row r="27" spans="1:11">
      <c r="A27" s="69">
        <v>11</v>
      </c>
      <c r="B27" s="57" t="s">
        <v>1386</v>
      </c>
      <c r="C27" s="68">
        <v>1</v>
      </c>
      <c r="D27" s="57" t="s">
        <v>13</v>
      </c>
      <c r="E27" s="66">
        <v>6</v>
      </c>
      <c r="G27" s="68">
        <v>14</v>
      </c>
      <c r="H27" s="57" t="s">
        <v>1256</v>
      </c>
      <c r="I27" s="68">
        <v>1</v>
      </c>
      <c r="J27" s="57" t="s">
        <v>13</v>
      </c>
      <c r="K27" s="66">
        <v>13</v>
      </c>
    </row>
    <row r="28" spans="1:11">
      <c r="A28" s="65">
        <v>11</v>
      </c>
      <c r="B28" s="57" t="s">
        <v>1386</v>
      </c>
      <c r="C28" s="63">
        <v>2</v>
      </c>
      <c r="D28" s="57" t="s">
        <v>73</v>
      </c>
      <c r="E28" s="66">
        <v>5</v>
      </c>
      <c r="G28" s="63">
        <v>15</v>
      </c>
      <c r="H28" s="57" t="s">
        <v>1277</v>
      </c>
      <c r="I28" s="63">
        <v>2</v>
      </c>
      <c r="J28" s="57" t="s">
        <v>73</v>
      </c>
      <c r="K28" s="64">
        <v>13</v>
      </c>
    </row>
    <row r="29" spans="1:11">
      <c r="A29" s="69">
        <v>11</v>
      </c>
      <c r="B29" s="57" t="s">
        <v>1386</v>
      </c>
      <c r="C29" s="68">
        <v>3</v>
      </c>
      <c r="D29" s="57" t="s">
        <v>151</v>
      </c>
      <c r="E29" s="66">
        <v>2</v>
      </c>
      <c r="G29" s="68">
        <v>15</v>
      </c>
      <c r="H29" s="57" t="s">
        <v>1277</v>
      </c>
      <c r="I29" s="68">
        <v>3</v>
      </c>
      <c r="J29" s="57" t="s">
        <v>151</v>
      </c>
      <c r="K29" s="64">
        <v>13</v>
      </c>
    </row>
    <row r="30" spans="1:11">
      <c r="A30" s="68">
        <v>11</v>
      </c>
      <c r="B30" s="57" t="s">
        <v>1386</v>
      </c>
      <c r="C30" s="63">
        <v>4</v>
      </c>
      <c r="D30" s="57" t="s">
        <v>594</v>
      </c>
      <c r="E30" s="66">
        <v>4</v>
      </c>
    </row>
    <row r="31" spans="1:11">
      <c r="A31" s="68">
        <v>11</v>
      </c>
      <c r="B31" s="57" t="s">
        <v>1386</v>
      </c>
      <c r="C31" s="68">
        <v>5</v>
      </c>
      <c r="D31" s="57" t="s">
        <v>187</v>
      </c>
      <c r="E31" s="66">
        <v>1</v>
      </c>
    </row>
    <row r="32" spans="1:11">
      <c r="A32" s="69">
        <v>12</v>
      </c>
      <c r="B32" s="57" t="s">
        <v>949</v>
      </c>
      <c r="C32" s="68">
        <v>1</v>
      </c>
      <c r="D32" s="57" t="s">
        <v>13</v>
      </c>
      <c r="E32" s="66">
        <v>19</v>
      </c>
    </row>
    <row r="33" spans="1:5">
      <c r="A33" s="69">
        <v>12</v>
      </c>
      <c r="B33" s="57" t="s">
        <v>949</v>
      </c>
      <c r="C33" s="68">
        <v>2</v>
      </c>
      <c r="D33" s="57" t="s">
        <v>73</v>
      </c>
      <c r="E33" s="66">
        <v>21</v>
      </c>
    </row>
    <row r="34" spans="1:5">
      <c r="A34" s="69">
        <v>12</v>
      </c>
      <c r="B34" s="57" t="s">
        <v>949</v>
      </c>
      <c r="C34" s="68">
        <v>3</v>
      </c>
      <c r="D34" s="57" t="s">
        <v>151</v>
      </c>
      <c r="E34" s="66">
        <v>26</v>
      </c>
    </row>
    <row r="35" spans="1:5">
      <c r="A35" s="69">
        <v>12</v>
      </c>
      <c r="B35" s="57" t="s">
        <v>949</v>
      </c>
      <c r="C35" s="63">
        <v>4</v>
      </c>
      <c r="D35" s="57" t="s">
        <v>594</v>
      </c>
      <c r="E35" s="66">
        <v>6</v>
      </c>
    </row>
    <row r="36" spans="1:5">
      <c r="A36" s="69">
        <v>12</v>
      </c>
      <c r="B36" s="57" t="s">
        <v>949</v>
      </c>
      <c r="C36" s="63">
        <v>5</v>
      </c>
      <c r="D36" s="57" t="s">
        <v>1387</v>
      </c>
      <c r="E36" s="66">
        <v>2</v>
      </c>
    </row>
    <row r="37" spans="1:5">
      <c r="A37" s="69">
        <v>13</v>
      </c>
      <c r="B37" s="57" t="s">
        <v>1102</v>
      </c>
      <c r="C37" s="68">
        <v>1</v>
      </c>
      <c r="D37" s="57" t="s">
        <v>13</v>
      </c>
      <c r="E37" s="66">
        <v>20</v>
      </c>
    </row>
    <row r="38" spans="1:5">
      <c r="A38" s="65">
        <v>13</v>
      </c>
      <c r="B38" s="57" t="s">
        <v>1102</v>
      </c>
      <c r="C38" s="63">
        <v>2</v>
      </c>
      <c r="D38" s="57" t="s">
        <v>73</v>
      </c>
      <c r="E38" s="66">
        <v>20</v>
      </c>
    </row>
    <row r="39" spans="1:5">
      <c r="A39" s="69">
        <v>13</v>
      </c>
      <c r="B39" s="57" t="s">
        <v>1102</v>
      </c>
      <c r="C39" s="68">
        <v>3</v>
      </c>
      <c r="D39" s="57" t="s">
        <v>151</v>
      </c>
      <c r="E39" s="66">
        <v>21</v>
      </c>
    </row>
    <row r="40" spans="1:5">
      <c r="A40" s="65">
        <v>13</v>
      </c>
      <c r="B40" s="57" t="s">
        <v>1102</v>
      </c>
      <c r="C40" s="63">
        <v>4</v>
      </c>
      <c r="D40" s="57" t="s">
        <v>594</v>
      </c>
      <c r="E40" s="66">
        <v>10</v>
      </c>
    </row>
    <row r="41" spans="1:5">
      <c r="A41" s="65">
        <v>13</v>
      </c>
      <c r="B41" s="57" t="s">
        <v>1102</v>
      </c>
      <c r="C41" s="68">
        <v>5</v>
      </c>
      <c r="D41" s="57" t="s">
        <v>187</v>
      </c>
      <c r="E41" s="66">
        <v>15</v>
      </c>
    </row>
    <row r="42" spans="1:5">
      <c r="A42" s="69">
        <v>16</v>
      </c>
      <c r="B42" s="57" t="s">
        <v>1312</v>
      </c>
      <c r="C42" s="68">
        <v>3</v>
      </c>
      <c r="D42" s="57" t="s">
        <v>151</v>
      </c>
      <c r="E42" s="66">
        <v>18</v>
      </c>
    </row>
  </sheetData>
  <protectedRanges>
    <protectedRange password="C6D1" sqref="D3 B3" name="範圍1_1_2_1"/>
    <protectedRange password="C6D1" sqref="D4 B4" name="範圍1_3_2_1"/>
    <protectedRange password="C6D1" sqref="D5 B5" name="範圍1_8_2_1"/>
    <protectedRange password="C6D1" sqref="D6 B6:B7" name="範圍1_9_2_1"/>
    <protectedRange password="C6D1" sqref="J3 H3:H5" name="範圍1_9"/>
    <protectedRange password="C6D1" sqref="J4" name="範圍1_12"/>
    <protectedRange password="C6D1" sqref="J5" name="範圍1_13"/>
    <protectedRange password="C6D1" sqref="J6 H6:H7" name="範圍1_13_1"/>
    <protectedRange password="C6D1" sqref="J17 H17:H19" name="範圍1_13_1_1"/>
    <protectedRange password="C6D1" sqref="J18" name="範圍1_14"/>
    <protectedRange password="C6D1" sqref="J19" name="範圍1_17"/>
    <protectedRange password="C6D1" sqref="J20 H20:H21" name="範圍1_17_1"/>
    <protectedRange password="C6D1" sqref="B8 D8" name="範圍1_17_1_1"/>
    <protectedRange password="C6D1" sqref="D9 B9" name="範圍1_18"/>
    <protectedRange password="C6D1" sqref="B10 D10" name="範圍1_19"/>
    <protectedRange password="C6D1" sqref="D11:D12 B11:B12 D7" name="範圍1_20"/>
    <protectedRange password="C6D1" sqref="J8:J9 H8:H9" name="範圍1_20_1"/>
    <protectedRange password="C6D1" sqref="H10:H11 J10:J11" name="範圍1_22"/>
    <protectedRange password="C6D1" sqref="H12 J12 J7" name="範圍1_22_1"/>
    <protectedRange password="C6D1" sqref="B19:B20 D19:D20" name="範圍1_27"/>
    <protectedRange password="C6D1" sqref="D21 B21" name="範圍1_40"/>
    <protectedRange password="C6D1" sqref="B22:B23 D22:D23" name="範圍1_40_1"/>
    <protectedRange password="C6D1" sqref="D24:D25 B24:B25" name="範圍1_30_1"/>
    <protectedRange password="C6D1" sqref="D26 B26" name="範圍1_30_1_1"/>
    <protectedRange password="C6D1" sqref="D27:D28 B27:B28" name="範圍1_30"/>
    <protectedRange password="C6D1" sqref="B30" name="範圍1_28_1"/>
    <protectedRange password="C6D1" sqref="D29:D30 B29" name="範圍1_30_2"/>
    <protectedRange password="C6D1" sqref="B31 D41 D31" name="範圍1_31"/>
    <protectedRange password="C6D1" sqref="D34:D36 B34:B36" name="範圍1_39_1"/>
    <protectedRange password="C6D1" sqref="D37:D38 B37:B38" name="範圍1_43_1"/>
    <protectedRange password="C6D1" sqref="D39:D40 B39:B41" name="範圍1_47_1"/>
    <protectedRange password="C6D1" sqref="B42 D42" name="範圍1_48_3"/>
  </protectedRanges>
  <mergeCells count="1">
    <mergeCell ref="A1:K1"/>
  </mergeCells>
  <phoneticPr fontId="2" type="noConversion"/>
  <dataValidations count="3">
    <dataValidation type="whole" operator="lessThanOrEqual" allowBlank="1" showInputMessage="1" showErrorMessage="1" sqref="A42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8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4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50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6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2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8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4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30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6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2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8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4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10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6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2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WVO983065:WVO983067 JC25:JC27 SY25:SY27 ACU25:ACU27 AMQ25:AMQ27 AWM25:AWM27 BGI25:BGI27 BQE25:BQE27 CAA25:CAA27 CJW25:CJW27 CTS25:CTS27 DDO25:DDO27 DNK25:DNK27 DXG25:DXG27 EHC25:EHC27 EQY25:EQY27 FAU25:FAU27 FKQ25:FKQ27 FUM25:FUM27 GEI25:GEI27 GOE25:GOE27 GYA25:GYA27 HHW25:HHW27 HRS25:HRS27 IBO25:IBO27 ILK25:ILK27 IVG25:IVG27 JFC25:JFC27 JOY25:JOY27 JYU25:JYU27 KIQ25:KIQ27 KSM25:KSM27 LCI25:LCI27 LME25:LME27 LWA25:LWA27 MFW25:MFW27 MPS25:MPS27 MZO25:MZO27 NJK25:NJK27 NTG25:NTG27 ODC25:ODC27 OMY25:OMY27 OWU25:OWU27 PGQ25:PGQ27 PQM25:PQM27 QAI25:QAI27 QKE25:QKE27 QUA25:QUA27 RDW25:RDW27 RNS25:RNS27 RXO25:RXO27 SHK25:SHK27 SRG25:SRG27 TBC25:TBC27 TKY25:TKY27 TUU25:TUU27 UEQ25:UEQ27 UOM25:UOM27 UYI25:UYI27 VIE25:VIE27 VSA25:VSA27 WBW25:WBW27 WLS25:WLS27 WVO25:WVO27 G65562:G65564 JC65561:JC65563 SY65561:SY65563 ACU65561:ACU65563 AMQ65561:AMQ65563 AWM65561:AWM65563 BGI65561:BGI65563 BQE65561:BQE65563 CAA65561:CAA65563 CJW65561:CJW65563 CTS65561:CTS65563 DDO65561:DDO65563 DNK65561:DNK65563 DXG65561:DXG65563 EHC65561:EHC65563 EQY65561:EQY65563 FAU65561:FAU65563 FKQ65561:FKQ65563 FUM65561:FUM65563 GEI65561:GEI65563 GOE65561:GOE65563 GYA65561:GYA65563 HHW65561:HHW65563 HRS65561:HRS65563 IBO65561:IBO65563 ILK65561:ILK65563 IVG65561:IVG65563 JFC65561:JFC65563 JOY65561:JOY65563 JYU65561:JYU65563 KIQ65561:KIQ65563 KSM65561:KSM65563 LCI65561:LCI65563 LME65561:LME65563 LWA65561:LWA65563 MFW65561:MFW65563 MPS65561:MPS65563 MZO65561:MZO65563 NJK65561:NJK65563 NTG65561:NTG65563 ODC65561:ODC65563 OMY65561:OMY65563 OWU65561:OWU65563 PGQ65561:PGQ65563 PQM65561:PQM65563 QAI65561:QAI65563 QKE65561:QKE65563 QUA65561:QUA65563 RDW65561:RDW65563 RNS65561:RNS65563 RXO65561:RXO65563 SHK65561:SHK65563 SRG65561:SRG65563 TBC65561:TBC65563 TKY65561:TKY65563 TUU65561:TUU65563 UEQ65561:UEQ65563 UOM65561:UOM65563 UYI65561:UYI65563 VIE65561:VIE65563 VSA65561:VSA65563 WBW65561:WBW65563 WLS65561:WLS65563 WVO65561:WVO65563 G131098:G131100 JC131097:JC131099 SY131097:SY131099 ACU131097:ACU131099 AMQ131097:AMQ131099 AWM131097:AWM131099 BGI131097:BGI131099 BQE131097:BQE131099 CAA131097:CAA131099 CJW131097:CJW131099 CTS131097:CTS131099 DDO131097:DDO131099 DNK131097:DNK131099 DXG131097:DXG131099 EHC131097:EHC131099 EQY131097:EQY131099 FAU131097:FAU131099 FKQ131097:FKQ131099 FUM131097:FUM131099 GEI131097:GEI131099 GOE131097:GOE131099 GYA131097:GYA131099 HHW131097:HHW131099 HRS131097:HRS131099 IBO131097:IBO131099 ILK131097:ILK131099 IVG131097:IVG131099 JFC131097:JFC131099 JOY131097:JOY131099 JYU131097:JYU131099 KIQ131097:KIQ131099 KSM131097:KSM131099 LCI131097:LCI131099 LME131097:LME131099 LWA131097:LWA131099 MFW131097:MFW131099 MPS131097:MPS131099 MZO131097:MZO131099 NJK131097:NJK131099 NTG131097:NTG131099 ODC131097:ODC131099 OMY131097:OMY131099 OWU131097:OWU131099 PGQ131097:PGQ131099 PQM131097:PQM131099 QAI131097:QAI131099 QKE131097:QKE131099 QUA131097:QUA131099 RDW131097:RDW131099 RNS131097:RNS131099 RXO131097:RXO131099 SHK131097:SHK131099 SRG131097:SRG131099 TBC131097:TBC131099 TKY131097:TKY131099 TUU131097:TUU131099 UEQ131097:UEQ131099 UOM131097:UOM131099 UYI131097:UYI131099 VIE131097:VIE131099 VSA131097:VSA131099 WBW131097:WBW131099 WLS131097:WLS131099 WVO131097:WVO131099 G196634:G196636 JC196633:JC196635 SY196633:SY196635 ACU196633:ACU196635 AMQ196633:AMQ196635 AWM196633:AWM196635 BGI196633:BGI196635 BQE196633:BQE196635 CAA196633:CAA196635 CJW196633:CJW196635 CTS196633:CTS196635 DDO196633:DDO196635 DNK196633:DNK196635 DXG196633:DXG196635 EHC196633:EHC196635 EQY196633:EQY196635 FAU196633:FAU196635 FKQ196633:FKQ196635 FUM196633:FUM196635 GEI196633:GEI196635 GOE196633:GOE196635 GYA196633:GYA196635 HHW196633:HHW196635 HRS196633:HRS196635 IBO196633:IBO196635 ILK196633:ILK196635 IVG196633:IVG196635 JFC196633:JFC196635 JOY196633:JOY196635 JYU196633:JYU196635 KIQ196633:KIQ196635 KSM196633:KSM196635 LCI196633:LCI196635 LME196633:LME196635 LWA196633:LWA196635 MFW196633:MFW196635 MPS196633:MPS196635 MZO196633:MZO196635 NJK196633:NJK196635 NTG196633:NTG196635 ODC196633:ODC196635 OMY196633:OMY196635 OWU196633:OWU196635 PGQ196633:PGQ196635 PQM196633:PQM196635 QAI196633:QAI196635 QKE196633:QKE196635 QUA196633:QUA196635 RDW196633:RDW196635 RNS196633:RNS196635 RXO196633:RXO196635 SHK196633:SHK196635 SRG196633:SRG196635 TBC196633:TBC196635 TKY196633:TKY196635 TUU196633:TUU196635 UEQ196633:UEQ196635 UOM196633:UOM196635 UYI196633:UYI196635 VIE196633:VIE196635 VSA196633:VSA196635 WBW196633:WBW196635 WLS196633:WLS196635 WVO196633:WVO196635 G262170:G262172 JC262169:JC262171 SY262169:SY262171 ACU262169:ACU262171 AMQ262169:AMQ262171 AWM262169:AWM262171 BGI262169:BGI262171 BQE262169:BQE262171 CAA262169:CAA262171 CJW262169:CJW262171 CTS262169:CTS262171 DDO262169:DDO262171 DNK262169:DNK262171 DXG262169:DXG262171 EHC262169:EHC262171 EQY262169:EQY262171 FAU262169:FAU262171 FKQ262169:FKQ262171 FUM262169:FUM262171 GEI262169:GEI262171 GOE262169:GOE262171 GYA262169:GYA262171 HHW262169:HHW262171 HRS262169:HRS262171 IBO262169:IBO262171 ILK262169:ILK262171 IVG262169:IVG262171 JFC262169:JFC262171 JOY262169:JOY262171 JYU262169:JYU262171 KIQ262169:KIQ262171 KSM262169:KSM262171 LCI262169:LCI262171 LME262169:LME262171 LWA262169:LWA262171 MFW262169:MFW262171 MPS262169:MPS262171 MZO262169:MZO262171 NJK262169:NJK262171 NTG262169:NTG262171 ODC262169:ODC262171 OMY262169:OMY262171 OWU262169:OWU262171 PGQ262169:PGQ262171 PQM262169:PQM262171 QAI262169:QAI262171 QKE262169:QKE262171 QUA262169:QUA262171 RDW262169:RDW262171 RNS262169:RNS262171 RXO262169:RXO262171 SHK262169:SHK262171 SRG262169:SRG262171 TBC262169:TBC262171 TKY262169:TKY262171 TUU262169:TUU262171 UEQ262169:UEQ262171 UOM262169:UOM262171 UYI262169:UYI262171 VIE262169:VIE262171 VSA262169:VSA262171 WBW262169:WBW262171 WLS262169:WLS262171 WVO262169:WVO262171 G327706:G327708 JC327705:JC327707 SY327705:SY327707 ACU327705:ACU327707 AMQ327705:AMQ327707 AWM327705:AWM327707 BGI327705:BGI327707 BQE327705:BQE327707 CAA327705:CAA327707 CJW327705:CJW327707 CTS327705:CTS327707 DDO327705:DDO327707 DNK327705:DNK327707 DXG327705:DXG327707 EHC327705:EHC327707 EQY327705:EQY327707 FAU327705:FAU327707 FKQ327705:FKQ327707 FUM327705:FUM327707 GEI327705:GEI327707 GOE327705:GOE327707 GYA327705:GYA327707 HHW327705:HHW327707 HRS327705:HRS327707 IBO327705:IBO327707 ILK327705:ILK327707 IVG327705:IVG327707 JFC327705:JFC327707 JOY327705:JOY327707 JYU327705:JYU327707 KIQ327705:KIQ327707 KSM327705:KSM327707 LCI327705:LCI327707 LME327705:LME327707 LWA327705:LWA327707 MFW327705:MFW327707 MPS327705:MPS327707 MZO327705:MZO327707 NJK327705:NJK327707 NTG327705:NTG327707 ODC327705:ODC327707 OMY327705:OMY327707 OWU327705:OWU327707 PGQ327705:PGQ327707 PQM327705:PQM327707 QAI327705:QAI327707 QKE327705:QKE327707 QUA327705:QUA327707 RDW327705:RDW327707 RNS327705:RNS327707 RXO327705:RXO327707 SHK327705:SHK327707 SRG327705:SRG327707 TBC327705:TBC327707 TKY327705:TKY327707 TUU327705:TUU327707 UEQ327705:UEQ327707 UOM327705:UOM327707 UYI327705:UYI327707 VIE327705:VIE327707 VSA327705:VSA327707 WBW327705:WBW327707 WLS327705:WLS327707 WVO327705:WVO327707 G393242:G393244 JC393241:JC393243 SY393241:SY393243 ACU393241:ACU393243 AMQ393241:AMQ393243 AWM393241:AWM393243 BGI393241:BGI393243 BQE393241:BQE393243 CAA393241:CAA393243 CJW393241:CJW393243 CTS393241:CTS393243 DDO393241:DDO393243 DNK393241:DNK393243 DXG393241:DXG393243 EHC393241:EHC393243 EQY393241:EQY393243 FAU393241:FAU393243 FKQ393241:FKQ393243 FUM393241:FUM393243 GEI393241:GEI393243 GOE393241:GOE393243 GYA393241:GYA393243 HHW393241:HHW393243 HRS393241:HRS393243 IBO393241:IBO393243 ILK393241:ILK393243 IVG393241:IVG393243 JFC393241:JFC393243 JOY393241:JOY393243 JYU393241:JYU393243 KIQ393241:KIQ393243 KSM393241:KSM393243 LCI393241:LCI393243 LME393241:LME393243 LWA393241:LWA393243 MFW393241:MFW393243 MPS393241:MPS393243 MZO393241:MZO393243 NJK393241:NJK393243 NTG393241:NTG393243 ODC393241:ODC393243 OMY393241:OMY393243 OWU393241:OWU393243 PGQ393241:PGQ393243 PQM393241:PQM393243 QAI393241:QAI393243 QKE393241:QKE393243 QUA393241:QUA393243 RDW393241:RDW393243 RNS393241:RNS393243 RXO393241:RXO393243 SHK393241:SHK393243 SRG393241:SRG393243 TBC393241:TBC393243 TKY393241:TKY393243 TUU393241:TUU393243 UEQ393241:UEQ393243 UOM393241:UOM393243 UYI393241:UYI393243 VIE393241:VIE393243 VSA393241:VSA393243 WBW393241:WBW393243 WLS393241:WLS393243 WVO393241:WVO393243 G458778:G458780 JC458777:JC458779 SY458777:SY458779 ACU458777:ACU458779 AMQ458777:AMQ458779 AWM458777:AWM458779 BGI458777:BGI458779 BQE458777:BQE458779 CAA458777:CAA458779 CJW458777:CJW458779 CTS458777:CTS458779 DDO458777:DDO458779 DNK458777:DNK458779 DXG458777:DXG458779 EHC458777:EHC458779 EQY458777:EQY458779 FAU458777:FAU458779 FKQ458777:FKQ458779 FUM458777:FUM458779 GEI458777:GEI458779 GOE458777:GOE458779 GYA458777:GYA458779 HHW458777:HHW458779 HRS458777:HRS458779 IBO458777:IBO458779 ILK458777:ILK458779 IVG458777:IVG458779 JFC458777:JFC458779 JOY458777:JOY458779 JYU458777:JYU458779 KIQ458777:KIQ458779 KSM458777:KSM458779 LCI458777:LCI458779 LME458777:LME458779 LWA458777:LWA458779 MFW458777:MFW458779 MPS458777:MPS458779 MZO458777:MZO458779 NJK458777:NJK458779 NTG458777:NTG458779 ODC458777:ODC458779 OMY458777:OMY458779 OWU458777:OWU458779 PGQ458777:PGQ458779 PQM458777:PQM458779 QAI458777:QAI458779 QKE458777:QKE458779 QUA458777:QUA458779 RDW458777:RDW458779 RNS458777:RNS458779 RXO458777:RXO458779 SHK458777:SHK458779 SRG458777:SRG458779 TBC458777:TBC458779 TKY458777:TKY458779 TUU458777:TUU458779 UEQ458777:UEQ458779 UOM458777:UOM458779 UYI458777:UYI458779 VIE458777:VIE458779 VSA458777:VSA458779 WBW458777:WBW458779 WLS458777:WLS458779 WVO458777:WVO458779 G524314:G524316 JC524313:JC524315 SY524313:SY524315 ACU524313:ACU524315 AMQ524313:AMQ524315 AWM524313:AWM524315 BGI524313:BGI524315 BQE524313:BQE524315 CAA524313:CAA524315 CJW524313:CJW524315 CTS524313:CTS524315 DDO524313:DDO524315 DNK524313:DNK524315 DXG524313:DXG524315 EHC524313:EHC524315 EQY524313:EQY524315 FAU524313:FAU524315 FKQ524313:FKQ524315 FUM524313:FUM524315 GEI524313:GEI524315 GOE524313:GOE524315 GYA524313:GYA524315 HHW524313:HHW524315 HRS524313:HRS524315 IBO524313:IBO524315 ILK524313:ILK524315 IVG524313:IVG524315 JFC524313:JFC524315 JOY524313:JOY524315 JYU524313:JYU524315 KIQ524313:KIQ524315 KSM524313:KSM524315 LCI524313:LCI524315 LME524313:LME524315 LWA524313:LWA524315 MFW524313:MFW524315 MPS524313:MPS524315 MZO524313:MZO524315 NJK524313:NJK524315 NTG524313:NTG524315 ODC524313:ODC524315 OMY524313:OMY524315 OWU524313:OWU524315 PGQ524313:PGQ524315 PQM524313:PQM524315 QAI524313:QAI524315 QKE524313:QKE524315 QUA524313:QUA524315 RDW524313:RDW524315 RNS524313:RNS524315 RXO524313:RXO524315 SHK524313:SHK524315 SRG524313:SRG524315 TBC524313:TBC524315 TKY524313:TKY524315 TUU524313:TUU524315 UEQ524313:UEQ524315 UOM524313:UOM524315 UYI524313:UYI524315 VIE524313:VIE524315 VSA524313:VSA524315 WBW524313:WBW524315 WLS524313:WLS524315 WVO524313:WVO524315 G589850:G589852 JC589849:JC589851 SY589849:SY589851 ACU589849:ACU589851 AMQ589849:AMQ589851 AWM589849:AWM589851 BGI589849:BGI589851 BQE589849:BQE589851 CAA589849:CAA589851 CJW589849:CJW589851 CTS589849:CTS589851 DDO589849:DDO589851 DNK589849:DNK589851 DXG589849:DXG589851 EHC589849:EHC589851 EQY589849:EQY589851 FAU589849:FAU589851 FKQ589849:FKQ589851 FUM589849:FUM589851 GEI589849:GEI589851 GOE589849:GOE589851 GYA589849:GYA589851 HHW589849:HHW589851 HRS589849:HRS589851 IBO589849:IBO589851 ILK589849:ILK589851 IVG589849:IVG589851 JFC589849:JFC589851 JOY589849:JOY589851 JYU589849:JYU589851 KIQ589849:KIQ589851 KSM589849:KSM589851 LCI589849:LCI589851 LME589849:LME589851 LWA589849:LWA589851 MFW589849:MFW589851 MPS589849:MPS589851 MZO589849:MZO589851 NJK589849:NJK589851 NTG589849:NTG589851 ODC589849:ODC589851 OMY589849:OMY589851 OWU589849:OWU589851 PGQ589849:PGQ589851 PQM589849:PQM589851 QAI589849:QAI589851 QKE589849:QKE589851 QUA589849:QUA589851 RDW589849:RDW589851 RNS589849:RNS589851 RXO589849:RXO589851 SHK589849:SHK589851 SRG589849:SRG589851 TBC589849:TBC589851 TKY589849:TKY589851 TUU589849:TUU589851 UEQ589849:UEQ589851 UOM589849:UOM589851 UYI589849:UYI589851 VIE589849:VIE589851 VSA589849:VSA589851 WBW589849:WBW589851 WLS589849:WLS589851 WVO589849:WVO589851 G655386:G655388 JC655385:JC655387 SY655385:SY655387 ACU655385:ACU655387 AMQ655385:AMQ655387 AWM655385:AWM655387 BGI655385:BGI655387 BQE655385:BQE655387 CAA655385:CAA655387 CJW655385:CJW655387 CTS655385:CTS655387 DDO655385:DDO655387 DNK655385:DNK655387 DXG655385:DXG655387 EHC655385:EHC655387 EQY655385:EQY655387 FAU655385:FAU655387 FKQ655385:FKQ655387 FUM655385:FUM655387 GEI655385:GEI655387 GOE655385:GOE655387 GYA655385:GYA655387 HHW655385:HHW655387 HRS655385:HRS655387 IBO655385:IBO655387 ILK655385:ILK655387 IVG655385:IVG655387 JFC655385:JFC655387 JOY655385:JOY655387 JYU655385:JYU655387 KIQ655385:KIQ655387 KSM655385:KSM655387 LCI655385:LCI655387 LME655385:LME655387 LWA655385:LWA655387 MFW655385:MFW655387 MPS655385:MPS655387 MZO655385:MZO655387 NJK655385:NJK655387 NTG655385:NTG655387 ODC655385:ODC655387 OMY655385:OMY655387 OWU655385:OWU655387 PGQ655385:PGQ655387 PQM655385:PQM655387 QAI655385:QAI655387 QKE655385:QKE655387 QUA655385:QUA655387 RDW655385:RDW655387 RNS655385:RNS655387 RXO655385:RXO655387 SHK655385:SHK655387 SRG655385:SRG655387 TBC655385:TBC655387 TKY655385:TKY655387 TUU655385:TUU655387 UEQ655385:UEQ655387 UOM655385:UOM655387 UYI655385:UYI655387 VIE655385:VIE655387 VSA655385:VSA655387 WBW655385:WBW655387 WLS655385:WLS655387 WVO655385:WVO655387 G720922:G720924 JC720921:JC720923 SY720921:SY720923 ACU720921:ACU720923 AMQ720921:AMQ720923 AWM720921:AWM720923 BGI720921:BGI720923 BQE720921:BQE720923 CAA720921:CAA720923 CJW720921:CJW720923 CTS720921:CTS720923 DDO720921:DDO720923 DNK720921:DNK720923 DXG720921:DXG720923 EHC720921:EHC720923 EQY720921:EQY720923 FAU720921:FAU720923 FKQ720921:FKQ720923 FUM720921:FUM720923 GEI720921:GEI720923 GOE720921:GOE720923 GYA720921:GYA720923 HHW720921:HHW720923 HRS720921:HRS720923 IBO720921:IBO720923 ILK720921:ILK720923 IVG720921:IVG720923 JFC720921:JFC720923 JOY720921:JOY720923 JYU720921:JYU720923 KIQ720921:KIQ720923 KSM720921:KSM720923 LCI720921:LCI720923 LME720921:LME720923 LWA720921:LWA720923 MFW720921:MFW720923 MPS720921:MPS720923 MZO720921:MZO720923 NJK720921:NJK720923 NTG720921:NTG720923 ODC720921:ODC720923 OMY720921:OMY720923 OWU720921:OWU720923 PGQ720921:PGQ720923 PQM720921:PQM720923 QAI720921:QAI720923 QKE720921:QKE720923 QUA720921:QUA720923 RDW720921:RDW720923 RNS720921:RNS720923 RXO720921:RXO720923 SHK720921:SHK720923 SRG720921:SRG720923 TBC720921:TBC720923 TKY720921:TKY720923 TUU720921:TUU720923 UEQ720921:UEQ720923 UOM720921:UOM720923 UYI720921:UYI720923 VIE720921:VIE720923 VSA720921:VSA720923 WBW720921:WBW720923 WLS720921:WLS720923 WVO720921:WVO720923 G786458:G786460 JC786457:JC786459 SY786457:SY786459 ACU786457:ACU786459 AMQ786457:AMQ786459 AWM786457:AWM786459 BGI786457:BGI786459 BQE786457:BQE786459 CAA786457:CAA786459 CJW786457:CJW786459 CTS786457:CTS786459 DDO786457:DDO786459 DNK786457:DNK786459 DXG786457:DXG786459 EHC786457:EHC786459 EQY786457:EQY786459 FAU786457:FAU786459 FKQ786457:FKQ786459 FUM786457:FUM786459 GEI786457:GEI786459 GOE786457:GOE786459 GYA786457:GYA786459 HHW786457:HHW786459 HRS786457:HRS786459 IBO786457:IBO786459 ILK786457:ILK786459 IVG786457:IVG786459 JFC786457:JFC786459 JOY786457:JOY786459 JYU786457:JYU786459 KIQ786457:KIQ786459 KSM786457:KSM786459 LCI786457:LCI786459 LME786457:LME786459 LWA786457:LWA786459 MFW786457:MFW786459 MPS786457:MPS786459 MZO786457:MZO786459 NJK786457:NJK786459 NTG786457:NTG786459 ODC786457:ODC786459 OMY786457:OMY786459 OWU786457:OWU786459 PGQ786457:PGQ786459 PQM786457:PQM786459 QAI786457:QAI786459 QKE786457:QKE786459 QUA786457:QUA786459 RDW786457:RDW786459 RNS786457:RNS786459 RXO786457:RXO786459 SHK786457:SHK786459 SRG786457:SRG786459 TBC786457:TBC786459 TKY786457:TKY786459 TUU786457:TUU786459 UEQ786457:UEQ786459 UOM786457:UOM786459 UYI786457:UYI786459 VIE786457:VIE786459 VSA786457:VSA786459 WBW786457:WBW786459 WLS786457:WLS786459 WVO786457:WVO786459 G851994:G851996 JC851993:JC851995 SY851993:SY851995 ACU851993:ACU851995 AMQ851993:AMQ851995 AWM851993:AWM851995 BGI851993:BGI851995 BQE851993:BQE851995 CAA851993:CAA851995 CJW851993:CJW851995 CTS851993:CTS851995 DDO851993:DDO851995 DNK851993:DNK851995 DXG851993:DXG851995 EHC851993:EHC851995 EQY851993:EQY851995 FAU851993:FAU851995 FKQ851993:FKQ851995 FUM851993:FUM851995 GEI851993:GEI851995 GOE851993:GOE851995 GYA851993:GYA851995 HHW851993:HHW851995 HRS851993:HRS851995 IBO851993:IBO851995 ILK851993:ILK851995 IVG851993:IVG851995 JFC851993:JFC851995 JOY851993:JOY851995 JYU851993:JYU851995 KIQ851993:KIQ851995 KSM851993:KSM851995 LCI851993:LCI851995 LME851993:LME851995 LWA851993:LWA851995 MFW851993:MFW851995 MPS851993:MPS851995 MZO851993:MZO851995 NJK851993:NJK851995 NTG851993:NTG851995 ODC851993:ODC851995 OMY851993:OMY851995 OWU851993:OWU851995 PGQ851993:PGQ851995 PQM851993:PQM851995 QAI851993:QAI851995 QKE851993:QKE851995 QUA851993:QUA851995 RDW851993:RDW851995 RNS851993:RNS851995 RXO851993:RXO851995 SHK851993:SHK851995 SRG851993:SRG851995 TBC851993:TBC851995 TKY851993:TKY851995 TUU851993:TUU851995 UEQ851993:UEQ851995 UOM851993:UOM851995 UYI851993:UYI851995 VIE851993:VIE851995 VSA851993:VSA851995 WBW851993:WBW851995 WLS851993:WLS851995 WVO851993:WVO851995 G917530:G917532 JC917529:JC917531 SY917529:SY917531 ACU917529:ACU917531 AMQ917529:AMQ917531 AWM917529:AWM917531 BGI917529:BGI917531 BQE917529:BQE917531 CAA917529:CAA917531 CJW917529:CJW917531 CTS917529:CTS917531 DDO917529:DDO917531 DNK917529:DNK917531 DXG917529:DXG917531 EHC917529:EHC917531 EQY917529:EQY917531 FAU917529:FAU917531 FKQ917529:FKQ917531 FUM917529:FUM917531 GEI917529:GEI917531 GOE917529:GOE917531 GYA917529:GYA917531 HHW917529:HHW917531 HRS917529:HRS917531 IBO917529:IBO917531 ILK917529:ILK917531 IVG917529:IVG917531 JFC917529:JFC917531 JOY917529:JOY917531 JYU917529:JYU917531 KIQ917529:KIQ917531 KSM917529:KSM917531 LCI917529:LCI917531 LME917529:LME917531 LWA917529:LWA917531 MFW917529:MFW917531 MPS917529:MPS917531 MZO917529:MZO917531 NJK917529:NJK917531 NTG917529:NTG917531 ODC917529:ODC917531 OMY917529:OMY917531 OWU917529:OWU917531 PGQ917529:PGQ917531 PQM917529:PQM917531 QAI917529:QAI917531 QKE917529:QKE917531 QUA917529:QUA917531 RDW917529:RDW917531 RNS917529:RNS917531 RXO917529:RXO917531 SHK917529:SHK917531 SRG917529:SRG917531 TBC917529:TBC917531 TKY917529:TKY917531 TUU917529:TUU917531 UEQ917529:UEQ917531 UOM917529:UOM917531 UYI917529:UYI917531 VIE917529:VIE917531 VSA917529:VSA917531 WBW917529:WBW917531 WLS917529:WLS917531 WVO917529:WVO917531 G983066:G983068 JC983065:JC983067 SY983065:SY983067 ACU983065:ACU983067 AMQ983065:AMQ983067 AWM983065:AWM983067 BGI983065:BGI983067 BQE983065:BQE983067 CAA983065:CAA983067 CJW983065:CJW983067 CTS983065:CTS983067 DDO983065:DDO983067 DNK983065:DNK983067 DXG983065:DXG983067 EHC983065:EHC983067 EQY983065:EQY983067 FAU983065:FAU983067 FKQ983065:FKQ983067 FUM983065:FUM983067 GEI983065:GEI983067 GOE983065:GOE983067 GYA983065:GYA983067 HHW983065:HHW983067 HRS983065:HRS983067 IBO983065:IBO983067 ILK983065:ILK983067 IVG983065:IVG983067 JFC983065:JFC983067 JOY983065:JOY983067 JYU983065:JYU983067 KIQ983065:KIQ983067 KSM983065:KSM983067 LCI983065:LCI983067 LME983065:LME983067 LWA983065:LWA983067 MFW983065:MFW983067 MPS983065:MPS983067 MZO983065:MZO983067 NJK983065:NJK983067 NTG983065:NTG983067 ODC983065:ODC983067 OMY983065:OMY983067 OWU983065:OWU983067 PGQ983065:PGQ983067 PQM983065:PQM983067 QAI983065:QAI983067 QKE983065:QKE983067 QUA983065:QUA983067 RDW983065:RDW983067 RNS983065:RNS983067 RXO983065:RXO983067 SHK983065:SHK983067 SRG983065:SRG983067 TBC983065:TBC983067 TKY983065:TKY983067 TUU983065:TUU983067 UEQ983065:UEQ983067 UOM983065:UOM983067 UYI983065:UYI983067 VIE983065:VIE983067 VSA983065:VSA983067 WBW983065:WBW983067 WLS983065:WLS983067 G27:G29">
      <formula1>26</formula1>
    </dataValidation>
    <dataValidation type="whole" operator="lessThanOrEqual" allowBlank="1" showInputMessage="1" showErrorMessage="1" sqref="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1:A65549 IW65539:IW65547 SS65539:SS65547 ACO65539:ACO65547 AMK65539:AMK65547 AWG65539:AWG65547 BGC65539:BGC65547 BPY65539:BPY65547 BZU65539:BZU65547 CJQ65539:CJQ65547 CTM65539:CTM65547 DDI65539:DDI65547 DNE65539:DNE65547 DXA65539:DXA65547 EGW65539:EGW65547 EQS65539:EQS65547 FAO65539:FAO65547 FKK65539:FKK65547 FUG65539:FUG65547 GEC65539:GEC65547 GNY65539:GNY65547 GXU65539:GXU65547 HHQ65539:HHQ65547 HRM65539:HRM65547 IBI65539:IBI65547 ILE65539:ILE65547 IVA65539:IVA65547 JEW65539:JEW65547 JOS65539:JOS65547 JYO65539:JYO65547 KIK65539:KIK65547 KSG65539:KSG65547 LCC65539:LCC65547 LLY65539:LLY65547 LVU65539:LVU65547 MFQ65539:MFQ65547 MPM65539:MPM65547 MZI65539:MZI65547 NJE65539:NJE65547 NTA65539:NTA65547 OCW65539:OCW65547 OMS65539:OMS65547 OWO65539:OWO65547 PGK65539:PGK65547 PQG65539:PQG65547 QAC65539:QAC65547 QJY65539:QJY65547 QTU65539:QTU65547 RDQ65539:RDQ65547 RNM65539:RNM65547 RXI65539:RXI65547 SHE65539:SHE65547 SRA65539:SRA65547 TAW65539:TAW65547 TKS65539:TKS65547 TUO65539:TUO65547 UEK65539:UEK65547 UOG65539:UOG65547 UYC65539:UYC65547 VHY65539:VHY65547 VRU65539:VRU65547 WBQ65539:WBQ65547 WLM65539:WLM65547 WVI65539:WVI65547 A131077:A131085 IW131075:IW131083 SS131075:SS131083 ACO131075:ACO131083 AMK131075:AMK131083 AWG131075:AWG131083 BGC131075:BGC131083 BPY131075:BPY131083 BZU131075:BZU131083 CJQ131075:CJQ131083 CTM131075:CTM131083 DDI131075:DDI131083 DNE131075:DNE131083 DXA131075:DXA131083 EGW131075:EGW131083 EQS131075:EQS131083 FAO131075:FAO131083 FKK131075:FKK131083 FUG131075:FUG131083 GEC131075:GEC131083 GNY131075:GNY131083 GXU131075:GXU131083 HHQ131075:HHQ131083 HRM131075:HRM131083 IBI131075:IBI131083 ILE131075:ILE131083 IVA131075:IVA131083 JEW131075:JEW131083 JOS131075:JOS131083 JYO131075:JYO131083 KIK131075:KIK131083 KSG131075:KSG131083 LCC131075:LCC131083 LLY131075:LLY131083 LVU131075:LVU131083 MFQ131075:MFQ131083 MPM131075:MPM131083 MZI131075:MZI131083 NJE131075:NJE131083 NTA131075:NTA131083 OCW131075:OCW131083 OMS131075:OMS131083 OWO131075:OWO131083 PGK131075:PGK131083 PQG131075:PQG131083 QAC131075:QAC131083 QJY131075:QJY131083 QTU131075:QTU131083 RDQ131075:RDQ131083 RNM131075:RNM131083 RXI131075:RXI131083 SHE131075:SHE131083 SRA131075:SRA131083 TAW131075:TAW131083 TKS131075:TKS131083 TUO131075:TUO131083 UEK131075:UEK131083 UOG131075:UOG131083 UYC131075:UYC131083 VHY131075:VHY131083 VRU131075:VRU131083 WBQ131075:WBQ131083 WLM131075:WLM131083 WVI131075:WVI131083 A196613:A196621 IW196611:IW196619 SS196611:SS196619 ACO196611:ACO196619 AMK196611:AMK196619 AWG196611:AWG196619 BGC196611:BGC196619 BPY196611:BPY196619 BZU196611:BZU196619 CJQ196611:CJQ196619 CTM196611:CTM196619 DDI196611:DDI196619 DNE196611:DNE196619 DXA196611:DXA196619 EGW196611:EGW196619 EQS196611:EQS196619 FAO196611:FAO196619 FKK196611:FKK196619 FUG196611:FUG196619 GEC196611:GEC196619 GNY196611:GNY196619 GXU196611:GXU196619 HHQ196611:HHQ196619 HRM196611:HRM196619 IBI196611:IBI196619 ILE196611:ILE196619 IVA196611:IVA196619 JEW196611:JEW196619 JOS196611:JOS196619 JYO196611:JYO196619 KIK196611:KIK196619 KSG196611:KSG196619 LCC196611:LCC196619 LLY196611:LLY196619 LVU196611:LVU196619 MFQ196611:MFQ196619 MPM196611:MPM196619 MZI196611:MZI196619 NJE196611:NJE196619 NTA196611:NTA196619 OCW196611:OCW196619 OMS196611:OMS196619 OWO196611:OWO196619 PGK196611:PGK196619 PQG196611:PQG196619 QAC196611:QAC196619 QJY196611:QJY196619 QTU196611:QTU196619 RDQ196611:RDQ196619 RNM196611:RNM196619 RXI196611:RXI196619 SHE196611:SHE196619 SRA196611:SRA196619 TAW196611:TAW196619 TKS196611:TKS196619 TUO196611:TUO196619 UEK196611:UEK196619 UOG196611:UOG196619 UYC196611:UYC196619 VHY196611:VHY196619 VRU196611:VRU196619 WBQ196611:WBQ196619 WLM196611:WLM196619 WVI196611:WVI196619 A262149:A262157 IW262147:IW262155 SS262147:SS262155 ACO262147:ACO262155 AMK262147:AMK262155 AWG262147:AWG262155 BGC262147:BGC262155 BPY262147:BPY262155 BZU262147:BZU262155 CJQ262147:CJQ262155 CTM262147:CTM262155 DDI262147:DDI262155 DNE262147:DNE262155 DXA262147:DXA262155 EGW262147:EGW262155 EQS262147:EQS262155 FAO262147:FAO262155 FKK262147:FKK262155 FUG262147:FUG262155 GEC262147:GEC262155 GNY262147:GNY262155 GXU262147:GXU262155 HHQ262147:HHQ262155 HRM262147:HRM262155 IBI262147:IBI262155 ILE262147:ILE262155 IVA262147:IVA262155 JEW262147:JEW262155 JOS262147:JOS262155 JYO262147:JYO262155 KIK262147:KIK262155 KSG262147:KSG262155 LCC262147:LCC262155 LLY262147:LLY262155 LVU262147:LVU262155 MFQ262147:MFQ262155 MPM262147:MPM262155 MZI262147:MZI262155 NJE262147:NJE262155 NTA262147:NTA262155 OCW262147:OCW262155 OMS262147:OMS262155 OWO262147:OWO262155 PGK262147:PGK262155 PQG262147:PQG262155 QAC262147:QAC262155 QJY262147:QJY262155 QTU262147:QTU262155 RDQ262147:RDQ262155 RNM262147:RNM262155 RXI262147:RXI262155 SHE262147:SHE262155 SRA262147:SRA262155 TAW262147:TAW262155 TKS262147:TKS262155 TUO262147:TUO262155 UEK262147:UEK262155 UOG262147:UOG262155 UYC262147:UYC262155 VHY262147:VHY262155 VRU262147:VRU262155 WBQ262147:WBQ262155 WLM262147:WLM262155 WVI262147:WVI262155 A327685:A327693 IW327683:IW327691 SS327683:SS327691 ACO327683:ACO327691 AMK327683:AMK327691 AWG327683:AWG327691 BGC327683:BGC327691 BPY327683:BPY327691 BZU327683:BZU327691 CJQ327683:CJQ327691 CTM327683:CTM327691 DDI327683:DDI327691 DNE327683:DNE327691 DXA327683:DXA327691 EGW327683:EGW327691 EQS327683:EQS327691 FAO327683:FAO327691 FKK327683:FKK327691 FUG327683:FUG327691 GEC327683:GEC327691 GNY327683:GNY327691 GXU327683:GXU327691 HHQ327683:HHQ327691 HRM327683:HRM327691 IBI327683:IBI327691 ILE327683:ILE327691 IVA327683:IVA327691 JEW327683:JEW327691 JOS327683:JOS327691 JYO327683:JYO327691 KIK327683:KIK327691 KSG327683:KSG327691 LCC327683:LCC327691 LLY327683:LLY327691 LVU327683:LVU327691 MFQ327683:MFQ327691 MPM327683:MPM327691 MZI327683:MZI327691 NJE327683:NJE327691 NTA327683:NTA327691 OCW327683:OCW327691 OMS327683:OMS327691 OWO327683:OWO327691 PGK327683:PGK327691 PQG327683:PQG327691 QAC327683:QAC327691 QJY327683:QJY327691 QTU327683:QTU327691 RDQ327683:RDQ327691 RNM327683:RNM327691 RXI327683:RXI327691 SHE327683:SHE327691 SRA327683:SRA327691 TAW327683:TAW327691 TKS327683:TKS327691 TUO327683:TUO327691 UEK327683:UEK327691 UOG327683:UOG327691 UYC327683:UYC327691 VHY327683:VHY327691 VRU327683:VRU327691 WBQ327683:WBQ327691 WLM327683:WLM327691 WVI327683:WVI327691 A393221:A393229 IW393219:IW393227 SS393219:SS393227 ACO393219:ACO393227 AMK393219:AMK393227 AWG393219:AWG393227 BGC393219:BGC393227 BPY393219:BPY393227 BZU393219:BZU393227 CJQ393219:CJQ393227 CTM393219:CTM393227 DDI393219:DDI393227 DNE393219:DNE393227 DXA393219:DXA393227 EGW393219:EGW393227 EQS393219:EQS393227 FAO393219:FAO393227 FKK393219:FKK393227 FUG393219:FUG393227 GEC393219:GEC393227 GNY393219:GNY393227 GXU393219:GXU393227 HHQ393219:HHQ393227 HRM393219:HRM393227 IBI393219:IBI393227 ILE393219:ILE393227 IVA393219:IVA393227 JEW393219:JEW393227 JOS393219:JOS393227 JYO393219:JYO393227 KIK393219:KIK393227 KSG393219:KSG393227 LCC393219:LCC393227 LLY393219:LLY393227 LVU393219:LVU393227 MFQ393219:MFQ393227 MPM393219:MPM393227 MZI393219:MZI393227 NJE393219:NJE393227 NTA393219:NTA393227 OCW393219:OCW393227 OMS393219:OMS393227 OWO393219:OWO393227 PGK393219:PGK393227 PQG393219:PQG393227 QAC393219:QAC393227 QJY393219:QJY393227 QTU393219:QTU393227 RDQ393219:RDQ393227 RNM393219:RNM393227 RXI393219:RXI393227 SHE393219:SHE393227 SRA393219:SRA393227 TAW393219:TAW393227 TKS393219:TKS393227 TUO393219:TUO393227 UEK393219:UEK393227 UOG393219:UOG393227 UYC393219:UYC393227 VHY393219:VHY393227 VRU393219:VRU393227 WBQ393219:WBQ393227 WLM393219:WLM393227 WVI393219:WVI393227 A458757:A458765 IW458755:IW458763 SS458755:SS458763 ACO458755:ACO458763 AMK458755:AMK458763 AWG458755:AWG458763 BGC458755:BGC458763 BPY458755:BPY458763 BZU458755:BZU458763 CJQ458755:CJQ458763 CTM458755:CTM458763 DDI458755:DDI458763 DNE458755:DNE458763 DXA458755:DXA458763 EGW458755:EGW458763 EQS458755:EQS458763 FAO458755:FAO458763 FKK458755:FKK458763 FUG458755:FUG458763 GEC458755:GEC458763 GNY458755:GNY458763 GXU458755:GXU458763 HHQ458755:HHQ458763 HRM458755:HRM458763 IBI458755:IBI458763 ILE458755:ILE458763 IVA458755:IVA458763 JEW458755:JEW458763 JOS458755:JOS458763 JYO458755:JYO458763 KIK458755:KIK458763 KSG458755:KSG458763 LCC458755:LCC458763 LLY458755:LLY458763 LVU458755:LVU458763 MFQ458755:MFQ458763 MPM458755:MPM458763 MZI458755:MZI458763 NJE458755:NJE458763 NTA458755:NTA458763 OCW458755:OCW458763 OMS458755:OMS458763 OWO458755:OWO458763 PGK458755:PGK458763 PQG458755:PQG458763 QAC458755:QAC458763 QJY458755:QJY458763 QTU458755:QTU458763 RDQ458755:RDQ458763 RNM458755:RNM458763 RXI458755:RXI458763 SHE458755:SHE458763 SRA458755:SRA458763 TAW458755:TAW458763 TKS458755:TKS458763 TUO458755:TUO458763 UEK458755:UEK458763 UOG458755:UOG458763 UYC458755:UYC458763 VHY458755:VHY458763 VRU458755:VRU458763 WBQ458755:WBQ458763 WLM458755:WLM458763 WVI458755:WVI458763 A524293:A524301 IW524291:IW524299 SS524291:SS524299 ACO524291:ACO524299 AMK524291:AMK524299 AWG524291:AWG524299 BGC524291:BGC524299 BPY524291:BPY524299 BZU524291:BZU524299 CJQ524291:CJQ524299 CTM524291:CTM524299 DDI524291:DDI524299 DNE524291:DNE524299 DXA524291:DXA524299 EGW524291:EGW524299 EQS524291:EQS524299 FAO524291:FAO524299 FKK524291:FKK524299 FUG524291:FUG524299 GEC524291:GEC524299 GNY524291:GNY524299 GXU524291:GXU524299 HHQ524291:HHQ524299 HRM524291:HRM524299 IBI524291:IBI524299 ILE524291:ILE524299 IVA524291:IVA524299 JEW524291:JEW524299 JOS524291:JOS524299 JYO524291:JYO524299 KIK524291:KIK524299 KSG524291:KSG524299 LCC524291:LCC524299 LLY524291:LLY524299 LVU524291:LVU524299 MFQ524291:MFQ524299 MPM524291:MPM524299 MZI524291:MZI524299 NJE524291:NJE524299 NTA524291:NTA524299 OCW524291:OCW524299 OMS524291:OMS524299 OWO524291:OWO524299 PGK524291:PGK524299 PQG524291:PQG524299 QAC524291:QAC524299 QJY524291:QJY524299 QTU524291:QTU524299 RDQ524291:RDQ524299 RNM524291:RNM524299 RXI524291:RXI524299 SHE524291:SHE524299 SRA524291:SRA524299 TAW524291:TAW524299 TKS524291:TKS524299 TUO524291:TUO524299 UEK524291:UEK524299 UOG524291:UOG524299 UYC524291:UYC524299 VHY524291:VHY524299 VRU524291:VRU524299 WBQ524291:WBQ524299 WLM524291:WLM524299 WVI524291:WVI524299 A589829:A589837 IW589827:IW589835 SS589827:SS589835 ACO589827:ACO589835 AMK589827:AMK589835 AWG589827:AWG589835 BGC589827:BGC589835 BPY589827:BPY589835 BZU589827:BZU589835 CJQ589827:CJQ589835 CTM589827:CTM589835 DDI589827:DDI589835 DNE589827:DNE589835 DXA589827:DXA589835 EGW589827:EGW589835 EQS589827:EQS589835 FAO589827:FAO589835 FKK589827:FKK589835 FUG589827:FUG589835 GEC589827:GEC589835 GNY589827:GNY589835 GXU589827:GXU589835 HHQ589827:HHQ589835 HRM589827:HRM589835 IBI589827:IBI589835 ILE589827:ILE589835 IVA589827:IVA589835 JEW589827:JEW589835 JOS589827:JOS589835 JYO589827:JYO589835 KIK589827:KIK589835 KSG589827:KSG589835 LCC589827:LCC589835 LLY589827:LLY589835 LVU589827:LVU589835 MFQ589827:MFQ589835 MPM589827:MPM589835 MZI589827:MZI589835 NJE589827:NJE589835 NTA589827:NTA589835 OCW589827:OCW589835 OMS589827:OMS589835 OWO589827:OWO589835 PGK589827:PGK589835 PQG589827:PQG589835 QAC589827:QAC589835 QJY589827:QJY589835 QTU589827:QTU589835 RDQ589827:RDQ589835 RNM589827:RNM589835 RXI589827:RXI589835 SHE589827:SHE589835 SRA589827:SRA589835 TAW589827:TAW589835 TKS589827:TKS589835 TUO589827:TUO589835 UEK589827:UEK589835 UOG589827:UOG589835 UYC589827:UYC589835 VHY589827:VHY589835 VRU589827:VRU589835 WBQ589827:WBQ589835 WLM589827:WLM589835 WVI589827:WVI589835 A655365:A655373 IW655363:IW655371 SS655363:SS655371 ACO655363:ACO655371 AMK655363:AMK655371 AWG655363:AWG655371 BGC655363:BGC655371 BPY655363:BPY655371 BZU655363:BZU655371 CJQ655363:CJQ655371 CTM655363:CTM655371 DDI655363:DDI655371 DNE655363:DNE655371 DXA655363:DXA655371 EGW655363:EGW655371 EQS655363:EQS655371 FAO655363:FAO655371 FKK655363:FKK655371 FUG655363:FUG655371 GEC655363:GEC655371 GNY655363:GNY655371 GXU655363:GXU655371 HHQ655363:HHQ655371 HRM655363:HRM655371 IBI655363:IBI655371 ILE655363:ILE655371 IVA655363:IVA655371 JEW655363:JEW655371 JOS655363:JOS655371 JYO655363:JYO655371 KIK655363:KIK655371 KSG655363:KSG655371 LCC655363:LCC655371 LLY655363:LLY655371 LVU655363:LVU655371 MFQ655363:MFQ655371 MPM655363:MPM655371 MZI655363:MZI655371 NJE655363:NJE655371 NTA655363:NTA655371 OCW655363:OCW655371 OMS655363:OMS655371 OWO655363:OWO655371 PGK655363:PGK655371 PQG655363:PQG655371 QAC655363:QAC655371 QJY655363:QJY655371 QTU655363:QTU655371 RDQ655363:RDQ655371 RNM655363:RNM655371 RXI655363:RXI655371 SHE655363:SHE655371 SRA655363:SRA655371 TAW655363:TAW655371 TKS655363:TKS655371 TUO655363:TUO655371 UEK655363:UEK655371 UOG655363:UOG655371 UYC655363:UYC655371 VHY655363:VHY655371 VRU655363:VRU655371 WBQ655363:WBQ655371 WLM655363:WLM655371 WVI655363:WVI655371 A720901:A720909 IW720899:IW720907 SS720899:SS720907 ACO720899:ACO720907 AMK720899:AMK720907 AWG720899:AWG720907 BGC720899:BGC720907 BPY720899:BPY720907 BZU720899:BZU720907 CJQ720899:CJQ720907 CTM720899:CTM720907 DDI720899:DDI720907 DNE720899:DNE720907 DXA720899:DXA720907 EGW720899:EGW720907 EQS720899:EQS720907 FAO720899:FAO720907 FKK720899:FKK720907 FUG720899:FUG720907 GEC720899:GEC720907 GNY720899:GNY720907 GXU720899:GXU720907 HHQ720899:HHQ720907 HRM720899:HRM720907 IBI720899:IBI720907 ILE720899:ILE720907 IVA720899:IVA720907 JEW720899:JEW720907 JOS720899:JOS720907 JYO720899:JYO720907 KIK720899:KIK720907 KSG720899:KSG720907 LCC720899:LCC720907 LLY720899:LLY720907 LVU720899:LVU720907 MFQ720899:MFQ720907 MPM720899:MPM720907 MZI720899:MZI720907 NJE720899:NJE720907 NTA720899:NTA720907 OCW720899:OCW720907 OMS720899:OMS720907 OWO720899:OWO720907 PGK720899:PGK720907 PQG720899:PQG720907 QAC720899:QAC720907 QJY720899:QJY720907 QTU720899:QTU720907 RDQ720899:RDQ720907 RNM720899:RNM720907 RXI720899:RXI720907 SHE720899:SHE720907 SRA720899:SRA720907 TAW720899:TAW720907 TKS720899:TKS720907 TUO720899:TUO720907 UEK720899:UEK720907 UOG720899:UOG720907 UYC720899:UYC720907 VHY720899:VHY720907 VRU720899:VRU720907 WBQ720899:WBQ720907 WLM720899:WLM720907 WVI720899:WVI720907 A786437:A786445 IW786435:IW786443 SS786435:SS786443 ACO786435:ACO786443 AMK786435:AMK786443 AWG786435:AWG786443 BGC786435:BGC786443 BPY786435:BPY786443 BZU786435:BZU786443 CJQ786435:CJQ786443 CTM786435:CTM786443 DDI786435:DDI786443 DNE786435:DNE786443 DXA786435:DXA786443 EGW786435:EGW786443 EQS786435:EQS786443 FAO786435:FAO786443 FKK786435:FKK786443 FUG786435:FUG786443 GEC786435:GEC786443 GNY786435:GNY786443 GXU786435:GXU786443 HHQ786435:HHQ786443 HRM786435:HRM786443 IBI786435:IBI786443 ILE786435:ILE786443 IVA786435:IVA786443 JEW786435:JEW786443 JOS786435:JOS786443 JYO786435:JYO786443 KIK786435:KIK786443 KSG786435:KSG786443 LCC786435:LCC786443 LLY786435:LLY786443 LVU786435:LVU786443 MFQ786435:MFQ786443 MPM786435:MPM786443 MZI786435:MZI786443 NJE786435:NJE786443 NTA786435:NTA786443 OCW786435:OCW786443 OMS786435:OMS786443 OWO786435:OWO786443 PGK786435:PGK786443 PQG786435:PQG786443 QAC786435:QAC786443 QJY786435:QJY786443 QTU786435:QTU786443 RDQ786435:RDQ786443 RNM786435:RNM786443 RXI786435:RXI786443 SHE786435:SHE786443 SRA786435:SRA786443 TAW786435:TAW786443 TKS786435:TKS786443 TUO786435:TUO786443 UEK786435:UEK786443 UOG786435:UOG786443 UYC786435:UYC786443 VHY786435:VHY786443 VRU786435:VRU786443 WBQ786435:WBQ786443 WLM786435:WLM786443 WVI786435:WVI786443 A851973:A851981 IW851971:IW851979 SS851971:SS851979 ACO851971:ACO851979 AMK851971:AMK851979 AWG851971:AWG851979 BGC851971:BGC851979 BPY851971:BPY851979 BZU851971:BZU851979 CJQ851971:CJQ851979 CTM851971:CTM851979 DDI851971:DDI851979 DNE851971:DNE851979 DXA851971:DXA851979 EGW851971:EGW851979 EQS851971:EQS851979 FAO851971:FAO851979 FKK851971:FKK851979 FUG851971:FUG851979 GEC851971:GEC851979 GNY851971:GNY851979 GXU851971:GXU851979 HHQ851971:HHQ851979 HRM851971:HRM851979 IBI851971:IBI851979 ILE851971:ILE851979 IVA851971:IVA851979 JEW851971:JEW851979 JOS851971:JOS851979 JYO851971:JYO851979 KIK851971:KIK851979 KSG851971:KSG851979 LCC851971:LCC851979 LLY851971:LLY851979 LVU851971:LVU851979 MFQ851971:MFQ851979 MPM851971:MPM851979 MZI851971:MZI851979 NJE851971:NJE851979 NTA851971:NTA851979 OCW851971:OCW851979 OMS851971:OMS851979 OWO851971:OWO851979 PGK851971:PGK851979 PQG851971:PQG851979 QAC851971:QAC851979 QJY851971:QJY851979 QTU851971:QTU851979 RDQ851971:RDQ851979 RNM851971:RNM851979 RXI851971:RXI851979 SHE851971:SHE851979 SRA851971:SRA851979 TAW851971:TAW851979 TKS851971:TKS851979 TUO851971:TUO851979 UEK851971:UEK851979 UOG851971:UOG851979 UYC851971:UYC851979 VHY851971:VHY851979 VRU851971:VRU851979 WBQ851971:WBQ851979 WLM851971:WLM851979 WVI851971:WVI851979 A917509:A917517 IW917507:IW917515 SS917507:SS917515 ACO917507:ACO917515 AMK917507:AMK917515 AWG917507:AWG917515 BGC917507:BGC917515 BPY917507:BPY917515 BZU917507:BZU917515 CJQ917507:CJQ917515 CTM917507:CTM917515 DDI917507:DDI917515 DNE917507:DNE917515 DXA917507:DXA917515 EGW917507:EGW917515 EQS917507:EQS917515 FAO917507:FAO917515 FKK917507:FKK917515 FUG917507:FUG917515 GEC917507:GEC917515 GNY917507:GNY917515 GXU917507:GXU917515 HHQ917507:HHQ917515 HRM917507:HRM917515 IBI917507:IBI917515 ILE917507:ILE917515 IVA917507:IVA917515 JEW917507:JEW917515 JOS917507:JOS917515 JYO917507:JYO917515 KIK917507:KIK917515 KSG917507:KSG917515 LCC917507:LCC917515 LLY917507:LLY917515 LVU917507:LVU917515 MFQ917507:MFQ917515 MPM917507:MPM917515 MZI917507:MZI917515 NJE917507:NJE917515 NTA917507:NTA917515 OCW917507:OCW917515 OMS917507:OMS917515 OWO917507:OWO917515 PGK917507:PGK917515 PQG917507:PQG917515 QAC917507:QAC917515 QJY917507:QJY917515 QTU917507:QTU917515 RDQ917507:RDQ917515 RNM917507:RNM917515 RXI917507:RXI917515 SHE917507:SHE917515 SRA917507:SRA917515 TAW917507:TAW917515 TKS917507:TKS917515 TUO917507:TUO917515 UEK917507:UEK917515 UOG917507:UOG917515 UYC917507:UYC917515 VHY917507:VHY917515 VRU917507:VRU917515 WBQ917507:WBQ917515 WLM917507:WLM917515 WVI917507:WVI917515 A983045:A983053 IW983043:IW983051 SS983043:SS983051 ACO983043:ACO983051 AMK983043:AMK983051 AWG983043:AWG983051 BGC983043:BGC983051 BPY983043:BPY983051 BZU983043:BZU983051 CJQ983043:CJQ983051 CTM983043:CTM983051 DDI983043:DDI983051 DNE983043:DNE983051 DXA983043:DXA983051 EGW983043:EGW983051 EQS983043:EQS983051 FAO983043:FAO983051 FKK983043:FKK983051 FUG983043:FUG983051 GEC983043:GEC983051 GNY983043:GNY983051 GXU983043:GXU983051 HHQ983043:HHQ983051 HRM983043:HRM983051 IBI983043:IBI983051 ILE983043:ILE983051 IVA983043:IVA983051 JEW983043:JEW983051 JOS983043:JOS983051 JYO983043:JYO983051 KIK983043:KIK983051 KSG983043:KSG983051 LCC983043:LCC983051 LLY983043:LLY983051 LVU983043:LVU983051 MFQ983043:MFQ983051 MPM983043:MPM983051 MZI983043:MZI983051 NJE983043:NJE983051 NTA983043:NTA983051 OCW983043:OCW983051 OMS983043:OMS983051 OWO983043:OWO983051 PGK983043:PGK983051 PQG983043:PQG983051 QAC983043:QAC983051 QJY983043:QJY983051 QTU983043:QTU983051 RDQ983043:RDQ983051 RNM983043:RNM983051 RXI983043:RXI983051 SHE983043:SHE983051 SRA983043:SRA983051 TAW983043:TAW983051 TKS983043:TKS983051 TUO983043:TUO983051 UEK983043:UEK983051 UOG983043:UOG983051 UYC983043:UYC983051 VHY983043:VHY983051 VRU983043:VRU983051 WBQ983043:WBQ983051 WLM983043:WLM983051 WVI983043:WVI98305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WVI983058:WVI983079 G65540:G65548 JC65539:JC65547 SY65539:SY65547 ACU65539:ACU65547 AMQ65539:AMQ65547 AWM65539:AWM65547 BGI65539:BGI65547 BQE65539:BQE65547 CAA65539:CAA65547 CJW65539:CJW65547 CTS65539:CTS65547 DDO65539:DDO65547 DNK65539:DNK65547 DXG65539:DXG65547 EHC65539:EHC65547 EQY65539:EQY65547 FAU65539:FAU65547 FKQ65539:FKQ65547 FUM65539:FUM65547 GEI65539:GEI65547 GOE65539:GOE65547 GYA65539:GYA65547 HHW65539:HHW65547 HRS65539:HRS65547 IBO65539:IBO65547 ILK65539:ILK65547 IVG65539:IVG65547 JFC65539:JFC65547 JOY65539:JOY65547 JYU65539:JYU65547 KIQ65539:KIQ65547 KSM65539:KSM65547 LCI65539:LCI65547 LME65539:LME65547 LWA65539:LWA65547 MFW65539:MFW65547 MPS65539:MPS65547 MZO65539:MZO65547 NJK65539:NJK65547 NTG65539:NTG65547 ODC65539:ODC65547 OMY65539:OMY65547 OWU65539:OWU65547 PGQ65539:PGQ65547 PQM65539:PQM65547 QAI65539:QAI65547 QKE65539:QKE65547 QUA65539:QUA65547 RDW65539:RDW65547 RNS65539:RNS65547 RXO65539:RXO65547 SHK65539:SHK65547 SRG65539:SRG65547 TBC65539:TBC65547 TKY65539:TKY65547 TUU65539:TUU65547 UEQ65539:UEQ65547 UOM65539:UOM65547 UYI65539:UYI65547 VIE65539:VIE65547 VSA65539:VSA65547 WBW65539:WBW65547 WLS65539:WLS65547 WVO65539:WVO65547 G131076:G131084 JC131075:JC131083 SY131075:SY131083 ACU131075:ACU131083 AMQ131075:AMQ131083 AWM131075:AWM131083 BGI131075:BGI131083 BQE131075:BQE131083 CAA131075:CAA131083 CJW131075:CJW131083 CTS131075:CTS131083 DDO131075:DDO131083 DNK131075:DNK131083 DXG131075:DXG131083 EHC131075:EHC131083 EQY131075:EQY131083 FAU131075:FAU131083 FKQ131075:FKQ131083 FUM131075:FUM131083 GEI131075:GEI131083 GOE131075:GOE131083 GYA131075:GYA131083 HHW131075:HHW131083 HRS131075:HRS131083 IBO131075:IBO131083 ILK131075:ILK131083 IVG131075:IVG131083 JFC131075:JFC131083 JOY131075:JOY131083 JYU131075:JYU131083 KIQ131075:KIQ131083 KSM131075:KSM131083 LCI131075:LCI131083 LME131075:LME131083 LWA131075:LWA131083 MFW131075:MFW131083 MPS131075:MPS131083 MZO131075:MZO131083 NJK131075:NJK131083 NTG131075:NTG131083 ODC131075:ODC131083 OMY131075:OMY131083 OWU131075:OWU131083 PGQ131075:PGQ131083 PQM131075:PQM131083 QAI131075:QAI131083 QKE131075:QKE131083 QUA131075:QUA131083 RDW131075:RDW131083 RNS131075:RNS131083 RXO131075:RXO131083 SHK131075:SHK131083 SRG131075:SRG131083 TBC131075:TBC131083 TKY131075:TKY131083 TUU131075:TUU131083 UEQ131075:UEQ131083 UOM131075:UOM131083 UYI131075:UYI131083 VIE131075:VIE131083 VSA131075:VSA131083 WBW131075:WBW131083 WLS131075:WLS131083 WVO131075:WVO131083 G196612:G196620 JC196611:JC196619 SY196611:SY196619 ACU196611:ACU196619 AMQ196611:AMQ196619 AWM196611:AWM196619 BGI196611:BGI196619 BQE196611:BQE196619 CAA196611:CAA196619 CJW196611:CJW196619 CTS196611:CTS196619 DDO196611:DDO196619 DNK196611:DNK196619 DXG196611:DXG196619 EHC196611:EHC196619 EQY196611:EQY196619 FAU196611:FAU196619 FKQ196611:FKQ196619 FUM196611:FUM196619 GEI196611:GEI196619 GOE196611:GOE196619 GYA196611:GYA196619 HHW196611:HHW196619 HRS196611:HRS196619 IBO196611:IBO196619 ILK196611:ILK196619 IVG196611:IVG196619 JFC196611:JFC196619 JOY196611:JOY196619 JYU196611:JYU196619 KIQ196611:KIQ196619 KSM196611:KSM196619 LCI196611:LCI196619 LME196611:LME196619 LWA196611:LWA196619 MFW196611:MFW196619 MPS196611:MPS196619 MZO196611:MZO196619 NJK196611:NJK196619 NTG196611:NTG196619 ODC196611:ODC196619 OMY196611:OMY196619 OWU196611:OWU196619 PGQ196611:PGQ196619 PQM196611:PQM196619 QAI196611:QAI196619 QKE196611:QKE196619 QUA196611:QUA196619 RDW196611:RDW196619 RNS196611:RNS196619 RXO196611:RXO196619 SHK196611:SHK196619 SRG196611:SRG196619 TBC196611:TBC196619 TKY196611:TKY196619 TUU196611:TUU196619 UEQ196611:UEQ196619 UOM196611:UOM196619 UYI196611:UYI196619 VIE196611:VIE196619 VSA196611:VSA196619 WBW196611:WBW196619 WLS196611:WLS196619 WVO196611:WVO196619 G262148:G262156 JC262147:JC262155 SY262147:SY262155 ACU262147:ACU262155 AMQ262147:AMQ262155 AWM262147:AWM262155 BGI262147:BGI262155 BQE262147:BQE262155 CAA262147:CAA262155 CJW262147:CJW262155 CTS262147:CTS262155 DDO262147:DDO262155 DNK262147:DNK262155 DXG262147:DXG262155 EHC262147:EHC262155 EQY262147:EQY262155 FAU262147:FAU262155 FKQ262147:FKQ262155 FUM262147:FUM262155 GEI262147:GEI262155 GOE262147:GOE262155 GYA262147:GYA262155 HHW262147:HHW262155 HRS262147:HRS262155 IBO262147:IBO262155 ILK262147:ILK262155 IVG262147:IVG262155 JFC262147:JFC262155 JOY262147:JOY262155 JYU262147:JYU262155 KIQ262147:KIQ262155 KSM262147:KSM262155 LCI262147:LCI262155 LME262147:LME262155 LWA262147:LWA262155 MFW262147:MFW262155 MPS262147:MPS262155 MZO262147:MZO262155 NJK262147:NJK262155 NTG262147:NTG262155 ODC262147:ODC262155 OMY262147:OMY262155 OWU262147:OWU262155 PGQ262147:PGQ262155 PQM262147:PQM262155 QAI262147:QAI262155 QKE262147:QKE262155 QUA262147:QUA262155 RDW262147:RDW262155 RNS262147:RNS262155 RXO262147:RXO262155 SHK262147:SHK262155 SRG262147:SRG262155 TBC262147:TBC262155 TKY262147:TKY262155 TUU262147:TUU262155 UEQ262147:UEQ262155 UOM262147:UOM262155 UYI262147:UYI262155 VIE262147:VIE262155 VSA262147:VSA262155 WBW262147:WBW262155 WLS262147:WLS262155 WVO262147:WVO262155 G327684:G327692 JC327683:JC327691 SY327683:SY327691 ACU327683:ACU327691 AMQ327683:AMQ327691 AWM327683:AWM327691 BGI327683:BGI327691 BQE327683:BQE327691 CAA327683:CAA327691 CJW327683:CJW327691 CTS327683:CTS327691 DDO327683:DDO327691 DNK327683:DNK327691 DXG327683:DXG327691 EHC327683:EHC327691 EQY327683:EQY327691 FAU327683:FAU327691 FKQ327683:FKQ327691 FUM327683:FUM327691 GEI327683:GEI327691 GOE327683:GOE327691 GYA327683:GYA327691 HHW327683:HHW327691 HRS327683:HRS327691 IBO327683:IBO327691 ILK327683:ILK327691 IVG327683:IVG327691 JFC327683:JFC327691 JOY327683:JOY327691 JYU327683:JYU327691 KIQ327683:KIQ327691 KSM327683:KSM327691 LCI327683:LCI327691 LME327683:LME327691 LWA327683:LWA327691 MFW327683:MFW327691 MPS327683:MPS327691 MZO327683:MZO327691 NJK327683:NJK327691 NTG327683:NTG327691 ODC327683:ODC327691 OMY327683:OMY327691 OWU327683:OWU327691 PGQ327683:PGQ327691 PQM327683:PQM327691 QAI327683:QAI327691 QKE327683:QKE327691 QUA327683:QUA327691 RDW327683:RDW327691 RNS327683:RNS327691 RXO327683:RXO327691 SHK327683:SHK327691 SRG327683:SRG327691 TBC327683:TBC327691 TKY327683:TKY327691 TUU327683:TUU327691 UEQ327683:UEQ327691 UOM327683:UOM327691 UYI327683:UYI327691 VIE327683:VIE327691 VSA327683:VSA327691 WBW327683:WBW327691 WLS327683:WLS327691 WVO327683:WVO327691 G393220:G393228 JC393219:JC393227 SY393219:SY393227 ACU393219:ACU393227 AMQ393219:AMQ393227 AWM393219:AWM393227 BGI393219:BGI393227 BQE393219:BQE393227 CAA393219:CAA393227 CJW393219:CJW393227 CTS393219:CTS393227 DDO393219:DDO393227 DNK393219:DNK393227 DXG393219:DXG393227 EHC393219:EHC393227 EQY393219:EQY393227 FAU393219:FAU393227 FKQ393219:FKQ393227 FUM393219:FUM393227 GEI393219:GEI393227 GOE393219:GOE393227 GYA393219:GYA393227 HHW393219:HHW393227 HRS393219:HRS393227 IBO393219:IBO393227 ILK393219:ILK393227 IVG393219:IVG393227 JFC393219:JFC393227 JOY393219:JOY393227 JYU393219:JYU393227 KIQ393219:KIQ393227 KSM393219:KSM393227 LCI393219:LCI393227 LME393219:LME393227 LWA393219:LWA393227 MFW393219:MFW393227 MPS393219:MPS393227 MZO393219:MZO393227 NJK393219:NJK393227 NTG393219:NTG393227 ODC393219:ODC393227 OMY393219:OMY393227 OWU393219:OWU393227 PGQ393219:PGQ393227 PQM393219:PQM393227 QAI393219:QAI393227 QKE393219:QKE393227 QUA393219:QUA393227 RDW393219:RDW393227 RNS393219:RNS393227 RXO393219:RXO393227 SHK393219:SHK393227 SRG393219:SRG393227 TBC393219:TBC393227 TKY393219:TKY393227 TUU393219:TUU393227 UEQ393219:UEQ393227 UOM393219:UOM393227 UYI393219:UYI393227 VIE393219:VIE393227 VSA393219:VSA393227 WBW393219:WBW393227 WLS393219:WLS393227 WVO393219:WVO393227 G458756:G458764 JC458755:JC458763 SY458755:SY458763 ACU458755:ACU458763 AMQ458755:AMQ458763 AWM458755:AWM458763 BGI458755:BGI458763 BQE458755:BQE458763 CAA458755:CAA458763 CJW458755:CJW458763 CTS458755:CTS458763 DDO458755:DDO458763 DNK458755:DNK458763 DXG458755:DXG458763 EHC458755:EHC458763 EQY458755:EQY458763 FAU458755:FAU458763 FKQ458755:FKQ458763 FUM458755:FUM458763 GEI458755:GEI458763 GOE458755:GOE458763 GYA458755:GYA458763 HHW458755:HHW458763 HRS458755:HRS458763 IBO458755:IBO458763 ILK458755:ILK458763 IVG458755:IVG458763 JFC458755:JFC458763 JOY458755:JOY458763 JYU458755:JYU458763 KIQ458755:KIQ458763 KSM458755:KSM458763 LCI458755:LCI458763 LME458755:LME458763 LWA458755:LWA458763 MFW458755:MFW458763 MPS458755:MPS458763 MZO458755:MZO458763 NJK458755:NJK458763 NTG458755:NTG458763 ODC458755:ODC458763 OMY458755:OMY458763 OWU458755:OWU458763 PGQ458755:PGQ458763 PQM458755:PQM458763 QAI458755:QAI458763 QKE458755:QKE458763 QUA458755:QUA458763 RDW458755:RDW458763 RNS458755:RNS458763 RXO458755:RXO458763 SHK458755:SHK458763 SRG458755:SRG458763 TBC458755:TBC458763 TKY458755:TKY458763 TUU458755:TUU458763 UEQ458755:UEQ458763 UOM458755:UOM458763 UYI458755:UYI458763 VIE458755:VIE458763 VSA458755:VSA458763 WBW458755:WBW458763 WLS458755:WLS458763 WVO458755:WVO458763 G524292:G524300 JC524291:JC524299 SY524291:SY524299 ACU524291:ACU524299 AMQ524291:AMQ524299 AWM524291:AWM524299 BGI524291:BGI524299 BQE524291:BQE524299 CAA524291:CAA524299 CJW524291:CJW524299 CTS524291:CTS524299 DDO524291:DDO524299 DNK524291:DNK524299 DXG524291:DXG524299 EHC524291:EHC524299 EQY524291:EQY524299 FAU524291:FAU524299 FKQ524291:FKQ524299 FUM524291:FUM524299 GEI524291:GEI524299 GOE524291:GOE524299 GYA524291:GYA524299 HHW524291:HHW524299 HRS524291:HRS524299 IBO524291:IBO524299 ILK524291:ILK524299 IVG524291:IVG524299 JFC524291:JFC524299 JOY524291:JOY524299 JYU524291:JYU524299 KIQ524291:KIQ524299 KSM524291:KSM524299 LCI524291:LCI524299 LME524291:LME524299 LWA524291:LWA524299 MFW524291:MFW524299 MPS524291:MPS524299 MZO524291:MZO524299 NJK524291:NJK524299 NTG524291:NTG524299 ODC524291:ODC524299 OMY524291:OMY524299 OWU524291:OWU524299 PGQ524291:PGQ524299 PQM524291:PQM524299 QAI524291:QAI524299 QKE524291:QKE524299 QUA524291:QUA524299 RDW524291:RDW524299 RNS524291:RNS524299 RXO524291:RXO524299 SHK524291:SHK524299 SRG524291:SRG524299 TBC524291:TBC524299 TKY524291:TKY524299 TUU524291:TUU524299 UEQ524291:UEQ524299 UOM524291:UOM524299 UYI524291:UYI524299 VIE524291:VIE524299 VSA524291:VSA524299 WBW524291:WBW524299 WLS524291:WLS524299 WVO524291:WVO524299 G589828:G589836 JC589827:JC589835 SY589827:SY589835 ACU589827:ACU589835 AMQ589827:AMQ589835 AWM589827:AWM589835 BGI589827:BGI589835 BQE589827:BQE589835 CAA589827:CAA589835 CJW589827:CJW589835 CTS589827:CTS589835 DDO589827:DDO589835 DNK589827:DNK589835 DXG589827:DXG589835 EHC589827:EHC589835 EQY589827:EQY589835 FAU589827:FAU589835 FKQ589827:FKQ589835 FUM589827:FUM589835 GEI589827:GEI589835 GOE589827:GOE589835 GYA589827:GYA589835 HHW589827:HHW589835 HRS589827:HRS589835 IBO589827:IBO589835 ILK589827:ILK589835 IVG589827:IVG589835 JFC589827:JFC589835 JOY589827:JOY589835 JYU589827:JYU589835 KIQ589827:KIQ589835 KSM589827:KSM589835 LCI589827:LCI589835 LME589827:LME589835 LWA589827:LWA589835 MFW589827:MFW589835 MPS589827:MPS589835 MZO589827:MZO589835 NJK589827:NJK589835 NTG589827:NTG589835 ODC589827:ODC589835 OMY589827:OMY589835 OWU589827:OWU589835 PGQ589827:PGQ589835 PQM589827:PQM589835 QAI589827:QAI589835 QKE589827:QKE589835 QUA589827:QUA589835 RDW589827:RDW589835 RNS589827:RNS589835 RXO589827:RXO589835 SHK589827:SHK589835 SRG589827:SRG589835 TBC589827:TBC589835 TKY589827:TKY589835 TUU589827:TUU589835 UEQ589827:UEQ589835 UOM589827:UOM589835 UYI589827:UYI589835 VIE589827:VIE589835 VSA589827:VSA589835 WBW589827:WBW589835 WLS589827:WLS589835 WVO589827:WVO589835 G655364:G655372 JC655363:JC655371 SY655363:SY655371 ACU655363:ACU655371 AMQ655363:AMQ655371 AWM655363:AWM655371 BGI655363:BGI655371 BQE655363:BQE655371 CAA655363:CAA655371 CJW655363:CJW655371 CTS655363:CTS655371 DDO655363:DDO655371 DNK655363:DNK655371 DXG655363:DXG655371 EHC655363:EHC655371 EQY655363:EQY655371 FAU655363:FAU655371 FKQ655363:FKQ655371 FUM655363:FUM655371 GEI655363:GEI655371 GOE655363:GOE655371 GYA655363:GYA655371 HHW655363:HHW655371 HRS655363:HRS655371 IBO655363:IBO655371 ILK655363:ILK655371 IVG655363:IVG655371 JFC655363:JFC655371 JOY655363:JOY655371 JYU655363:JYU655371 KIQ655363:KIQ655371 KSM655363:KSM655371 LCI655363:LCI655371 LME655363:LME655371 LWA655363:LWA655371 MFW655363:MFW655371 MPS655363:MPS655371 MZO655363:MZO655371 NJK655363:NJK655371 NTG655363:NTG655371 ODC655363:ODC655371 OMY655363:OMY655371 OWU655363:OWU655371 PGQ655363:PGQ655371 PQM655363:PQM655371 QAI655363:QAI655371 QKE655363:QKE655371 QUA655363:QUA655371 RDW655363:RDW655371 RNS655363:RNS655371 RXO655363:RXO655371 SHK655363:SHK655371 SRG655363:SRG655371 TBC655363:TBC655371 TKY655363:TKY655371 TUU655363:TUU655371 UEQ655363:UEQ655371 UOM655363:UOM655371 UYI655363:UYI655371 VIE655363:VIE655371 VSA655363:VSA655371 WBW655363:WBW655371 WLS655363:WLS655371 WVO655363:WVO655371 G720900:G720908 JC720899:JC720907 SY720899:SY720907 ACU720899:ACU720907 AMQ720899:AMQ720907 AWM720899:AWM720907 BGI720899:BGI720907 BQE720899:BQE720907 CAA720899:CAA720907 CJW720899:CJW720907 CTS720899:CTS720907 DDO720899:DDO720907 DNK720899:DNK720907 DXG720899:DXG720907 EHC720899:EHC720907 EQY720899:EQY720907 FAU720899:FAU720907 FKQ720899:FKQ720907 FUM720899:FUM720907 GEI720899:GEI720907 GOE720899:GOE720907 GYA720899:GYA720907 HHW720899:HHW720907 HRS720899:HRS720907 IBO720899:IBO720907 ILK720899:ILK720907 IVG720899:IVG720907 JFC720899:JFC720907 JOY720899:JOY720907 JYU720899:JYU720907 KIQ720899:KIQ720907 KSM720899:KSM720907 LCI720899:LCI720907 LME720899:LME720907 LWA720899:LWA720907 MFW720899:MFW720907 MPS720899:MPS720907 MZO720899:MZO720907 NJK720899:NJK720907 NTG720899:NTG720907 ODC720899:ODC720907 OMY720899:OMY720907 OWU720899:OWU720907 PGQ720899:PGQ720907 PQM720899:PQM720907 QAI720899:QAI720907 QKE720899:QKE720907 QUA720899:QUA720907 RDW720899:RDW720907 RNS720899:RNS720907 RXO720899:RXO720907 SHK720899:SHK720907 SRG720899:SRG720907 TBC720899:TBC720907 TKY720899:TKY720907 TUU720899:TUU720907 UEQ720899:UEQ720907 UOM720899:UOM720907 UYI720899:UYI720907 VIE720899:VIE720907 VSA720899:VSA720907 WBW720899:WBW720907 WLS720899:WLS720907 WVO720899:WVO720907 G786436:G786444 JC786435:JC786443 SY786435:SY786443 ACU786435:ACU786443 AMQ786435:AMQ786443 AWM786435:AWM786443 BGI786435:BGI786443 BQE786435:BQE786443 CAA786435:CAA786443 CJW786435:CJW786443 CTS786435:CTS786443 DDO786435:DDO786443 DNK786435:DNK786443 DXG786435:DXG786443 EHC786435:EHC786443 EQY786435:EQY786443 FAU786435:FAU786443 FKQ786435:FKQ786443 FUM786435:FUM786443 GEI786435:GEI786443 GOE786435:GOE786443 GYA786435:GYA786443 HHW786435:HHW786443 HRS786435:HRS786443 IBO786435:IBO786443 ILK786435:ILK786443 IVG786435:IVG786443 JFC786435:JFC786443 JOY786435:JOY786443 JYU786435:JYU786443 KIQ786435:KIQ786443 KSM786435:KSM786443 LCI786435:LCI786443 LME786435:LME786443 LWA786435:LWA786443 MFW786435:MFW786443 MPS786435:MPS786443 MZO786435:MZO786443 NJK786435:NJK786443 NTG786435:NTG786443 ODC786435:ODC786443 OMY786435:OMY786443 OWU786435:OWU786443 PGQ786435:PGQ786443 PQM786435:PQM786443 QAI786435:QAI786443 QKE786435:QKE786443 QUA786435:QUA786443 RDW786435:RDW786443 RNS786435:RNS786443 RXO786435:RXO786443 SHK786435:SHK786443 SRG786435:SRG786443 TBC786435:TBC786443 TKY786435:TKY786443 TUU786435:TUU786443 UEQ786435:UEQ786443 UOM786435:UOM786443 UYI786435:UYI786443 VIE786435:VIE786443 VSA786435:VSA786443 WBW786435:WBW786443 WLS786435:WLS786443 WVO786435:WVO786443 G851972:G851980 JC851971:JC851979 SY851971:SY851979 ACU851971:ACU851979 AMQ851971:AMQ851979 AWM851971:AWM851979 BGI851971:BGI851979 BQE851971:BQE851979 CAA851971:CAA851979 CJW851971:CJW851979 CTS851971:CTS851979 DDO851971:DDO851979 DNK851971:DNK851979 DXG851971:DXG851979 EHC851971:EHC851979 EQY851971:EQY851979 FAU851971:FAU851979 FKQ851971:FKQ851979 FUM851971:FUM851979 GEI851971:GEI851979 GOE851971:GOE851979 GYA851971:GYA851979 HHW851971:HHW851979 HRS851971:HRS851979 IBO851971:IBO851979 ILK851971:ILK851979 IVG851971:IVG851979 JFC851971:JFC851979 JOY851971:JOY851979 JYU851971:JYU851979 KIQ851971:KIQ851979 KSM851971:KSM851979 LCI851971:LCI851979 LME851971:LME851979 LWA851971:LWA851979 MFW851971:MFW851979 MPS851971:MPS851979 MZO851971:MZO851979 NJK851971:NJK851979 NTG851971:NTG851979 ODC851971:ODC851979 OMY851971:OMY851979 OWU851971:OWU851979 PGQ851971:PGQ851979 PQM851971:PQM851979 QAI851971:QAI851979 QKE851971:QKE851979 QUA851971:QUA851979 RDW851971:RDW851979 RNS851971:RNS851979 RXO851971:RXO851979 SHK851971:SHK851979 SRG851971:SRG851979 TBC851971:TBC851979 TKY851971:TKY851979 TUU851971:TUU851979 UEQ851971:UEQ851979 UOM851971:UOM851979 UYI851971:UYI851979 VIE851971:VIE851979 VSA851971:VSA851979 WBW851971:WBW851979 WLS851971:WLS851979 WVO851971:WVO851979 G917508:G917516 JC917507:JC917515 SY917507:SY917515 ACU917507:ACU917515 AMQ917507:AMQ917515 AWM917507:AWM917515 BGI917507:BGI917515 BQE917507:BQE917515 CAA917507:CAA917515 CJW917507:CJW917515 CTS917507:CTS917515 DDO917507:DDO917515 DNK917507:DNK917515 DXG917507:DXG917515 EHC917507:EHC917515 EQY917507:EQY917515 FAU917507:FAU917515 FKQ917507:FKQ917515 FUM917507:FUM917515 GEI917507:GEI917515 GOE917507:GOE917515 GYA917507:GYA917515 HHW917507:HHW917515 HRS917507:HRS917515 IBO917507:IBO917515 ILK917507:ILK917515 IVG917507:IVG917515 JFC917507:JFC917515 JOY917507:JOY917515 JYU917507:JYU917515 KIQ917507:KIQ917515 KSM917507:KSM917515 LCI917507:LCI917515 LME917507:LME917515 LWA917507:LWA917515 MFW917507:MFW917515 MPS917507:MPS917515 MZO917507:MZO917515 NJK917507:NJK917515 NTG917507:NTG917515 ODC917507:ODC917515 OMY917507:OMY917515 OWU917507:OWU917515 PGQ917507:PGQ917515 PQM917507:PQM917515 QAI917507:QAI917515 QKE917507:QKE917515 QUA917507:QUA917515 RDW917507:RDW917515 RNS917507:RNS917515 RXO917507:RXO917515 SHK917507:SHK917515 SRG917507:SRG917515 TBC917507:TBC917515 TKY917507:TKY917515 TUU917507:TUU917515 UEQ917507:UEQ917515 UOM917507:UOM917515 UYI917507:UYI917515 VIE917507:VIE917515 VSA917507:VSA917515 WBW917507:WBW917515 WLS917507:WLS917515 WVO917507:WVO917515 G983044:G983052 JC983043:JC983051 SY983043:SY983051 ACU983043:ACU983051 AMQ983043:AMQ983051 AWM983043:AWM983051 BGI983043:BGI983051 BQE983043:BQE983051 CAA983043:CAA983051 CJW983043:CJW983051 CTS983043:CTS983051 DDO983043:DDO983051 DNK983043:DNK983051 DXG983043:DXG983051 EHC983043:EHC983051 EQY983043:EQY983051 FAU983043:FAU983051 FKQ983043:FKQ983051 FUM983043:FUM983051 GEI983043:GEI983051 GOE983043:GOE983051 GYA983043:GYA983051 HHW983043:HHW983051 HRS983043:HRS983051 IBO983043:IBO983051 ILK983043:ILK983051 IVG983043:IVG983051 JFC983043:JFC983051 JOY983043:JOY983051 JYU983043:JYU983051 KIQ983043:KIQ983051 KSM983043:KSM983051 LCI983043:LCI983051 LME983043:LME983051 LWA983043:LWA983051 MFW983043:MFW983051 MPS983043:MPS983051 MZO983043:MZO983051 NJK983043:NJK983051 NTG983043:NTG983051 ODC983043:ODC983051 OMY983043:OMY983051 OWU983043:OWU983051 PGQ983043:PGQ983051 PQM983043:PQM983051 QAI983043:QAI983051 QKE983043:QKE983051 QUA983043:QUA983051 RDW983043:RDW983051 RNS983043:RNS983051 RXO983043:RXO983051 SHK983043:SHK983051 SRG983043:SRG983051 TBC983043:TBC983051 TKY983043:TKY983051 TUU983043:TUU983051 UEQ983043:UEQ983051 UOM983043:UOM983051 UYI983043:UYI983051 VIE983043:VIE983051 VSA983043:VSA983051 WBW983043:WBW983051 WLS983043:WLS983051 WVO983043:WVO983051 G17:G21 JC16:JC19 SY16:SY19 ACU16:ACU19 AMQ16:AMQ19 AWM16:AWM19 BGI16:BGI19 BQE16:BQE19 CAA16:CAA19 CJW16:CJW19 CTS16:CTS19 DDO16:DDO19 DNK16:DNK19 DXG16:DXG19 EHC16:EHC19 EQY16:EQY19 FAU16:FAU19 FKQ16:FKQ19 FUM16:FUM19 GEI16:GEI19 GOE16:GOE19 GYA16:GYA19 HHW16:HHW19 HRS16:HRS19 IBO16:IBO19 ILK16:ILK19 IVG16:IVG19 JFC16:JFC19 JOY16:JOY19 JYU16:JYU19 KIQ16:KIQ19 KSM16:KSM19 LCI16:LCI19 LME16:LME19 LWA16:LWA19 MFW16:MFW19 MPS16:MPS19 MZO16:MZO19 NJK16:NJK19 NTG16:NTG19 ODC16:ODC19 OMY16:OMY19 OWU16:OWU19 PGQ16:PGQ19 PQM16:PQM19 QAI16:QAI19 QKE16:QKE19 QUA16:QUA19 RDW16:RDW19 RNS16:RNS19 RXO16:RXO19 SHK16:SHK19 SRG16:SRG19 TBC16:TBC19 TKY16:TKY19 TUU16:TUU19 UEQ16:UEQ19 UOM16:UOM19 UYI16:UYI19 VIE16:VIE19 VSA16:VSA19 WBW16:WBW19 WLS16:WLS19 WVO16:WVO19 G65553:G65556 JC65552:JC65555 SY65552:SY65555 ACU65552:ACU65555 AMQ65552:AMQ65555 AWM65552:AWM65555 BGI65552:BGI65555 BQE65552:BQE65555 CAA65552:CAA65555 CJW65552:CJW65555 CTS65552:CTS65555 DDO65552:DDO65555 DNK65552:DNK65555 DXG65552:DXG65555 EHC65552:EHC65555 EQY65552:EQY65555 FAU65552:FAU65555 FKQ65552:FKQ65555 FUM65552:FUM65555 GEI65552:GEI65555 GOE65552:GOE65555 GYA65552:GYA65555 HHW65552:HHW65555 HRS65552:HRS65555 IBO65552:IBO65555 ILK65552:ILK65555 IVG65552:IVG65555 JFC65552:JFC65555 JOY65552:JOY65555 JYU65552:JYU65555 KIQ65552:KIQ65555 KSM65552:KSM65555 LCI65552:LCI65555 LME65552:LME65555 LWA65552:LWA65555 MFW65552:MFW65555 MPS65552:MPS65555 MZO65552:MZO65555 NJK65552:NJK65555 NTG65552:NTG65555 ODC65552:ODC65555 OMY65552:OMY65555 OWU65552:OWU65555 PGQ65552:PGQ65555 PQM65552:PQM65555 QAI65552:QAI65555 QKE65552:QKE65555 QUA65552:QUA65555 RDW65552:RDW65555 RNS65552:RNS65555 RXO65552:RXO65555 SHK65552:SHK65555 SRG65552:SRG65555 TBC65552:TBC65555 TKY65552:TKY65555 TUU65552:TUU65555 UEQ65552:UEQ65555 UOM65552:UOM65555 UYI65552:UYI65555 VIE65552:VIE65555 VSA65552:VSA65555 WBW65552:WBW65555 WLS65552:WLS65555 WVO65552:WVO65555 G131089:G131092 JC131088:JC131091 SY131088:SY131091 ACU131088:ACU131091 AMQ131088:AMQ131091 AWM131088:AWM131091 BGI131088:BGI131091 BQE131088:BQE131091 CAA131088:CAA131091 CJW131088:CJW131091 CTS131088:CTS131091 DDO131088:DDO131091 DNK131088:DNK131091 DXG131088:DXG131091 EHC131088:EHC131091 EQY131088:EQY131091 FAU131088:FAU131091 FKQ131088:FKQ131091 FUM131088:FUM131091 GEI131088:GEI131091 GOE131088:GOE131091 GYA131088:GYA131091 HHW131088:HHW131091 HRS131088:HRS131091 IBO131088:IBO131091 ILK131088:ILK131091 IVG131088:IVG131091 JFC131088:JFC131091 JOY131088:JOY131091 JYU131088:JYU131091 KIQ131088:KIQ131091 KSM131088:KSM131091 LCI131088:LCI131091 LME131088:LME131091 LWA131088:LWA131091 MFW131088:MFW131091 MPS131088:MPS131091 MZO131088:MZO131091 NJK131088:NJK131091 NTG131088:NTG131091 ODC131088:ODC131091 OMY131088:OMY131091 OWU131088:OWU131091 PGQ131088:PGQ131091 PQM131088:PQM131091 QAI131088:QAI131091 QKE131088:QKE131091 QUA131088:QUA131091 RDW131088:RDW131091 RNS131088:RNS131091 RXO131088:RXO131091 SHK131088:SHK131091 SRG131088:SRG131091 TBC131088:TBC131091 TKY131088:TKY131091 TUU131088:TUU131091 UEQ131088:UEQ131091 UOM131088:UOM131091 UYI131088:UYI131091 VIE131088:VIE131091 VSA131088:VSA131091 WBW131088:WBW131091 WLS131088:WLS131091 WVO131088:WVO131091 G196625:G196628 JC196624:JC196627 SY196624:SY196627 ACU196624:ACU196627 AMQ196624:AMQ196627 AWM196624:AWM196627 BGI196624:BGI196627 BQE196624:BQE196627 CAA196624:CAA196627 CJW196624:CJW196627 CTS196624:CTS196627 DDO196624:DDO196627 DNK196624:DNK196627 DXG196624:DXG196627 EHC196624:EHC196627 EQY196624:EQY196627 FAU196624:FAU196627 FKQ196624:FKQ196627 FUM196624:FUM196627 GEI196624:GEI196627 GOE196624:GOE196627 GYA196624:GYA196627 HHW196624:HHW196627 HRS196624:HRS196627 IBO196624:IBO196627 ILK196624:ILK196627 IVG196624:IVG196627 JFC196624:JFC196627 JOY196624:JOY196627 JYU196624:JYU196627 KIQ196624:KIQ196627 KSM196624:KSM196627 LCI196624:LCI196627 LME196624:LME196627 LWA196624:LWA196627 MFW196624:MFW196627 MPS196624:MPS196627 MZO196624:MZO196627 NJK196624:NJK196627 NTG196624:NTG196627 ODC196624:ODC196627 OMY196624:OMY196627 OWU196624:OWU196627 PGQ196624:PGQ196627 PQM196624:PQM196627 QAI196624:QAI196627 QKE196624:QKE196627 QUA196624:QUA196627 RDW196624:RDW196627 RNS196624:RNS196627 RXO196624:RXO196627 SHK196624:SHK196627 SRG196624:SRG196627 TBC196624:TBC196627 TKY196624:TKY196627 TUU196624:TUU196627 UEQ196624:UEQ196627 UOM196624:UOM196627 UYI196624:UYI196627 VIE196624:VIE196627 VSA196624:VSA196627 WBW196624:WBW196627 WLS196624:WLS196627 WVO196624:WVO196627 G262161:G262164 JC262160:JC262163 SY262160:SY262163 ACU262160:ACU262163 AMQ262160:AMQ262163 AWM262160:AWM262163 BGI262160:BGI262163 BQE262160:BQE262163 CAA262160:CAA262163 CJW262160:CJW262163 CTS262160:CTS262163 DDO262160:DDO262163 DNK262160:DNK262163 DXG262160:DXG262163 EHC262160:EHC262163 EQY262160:EQY262163 FAU262160:FAU262163 FKQ262160:FKQ262163 FUM262160:FUM262163 GEI262160:GEI262163 GOE262160:GOE262163 GYA262160:GYA262163 HHW262160:HHW262163 HRS262160:HRS262163 IBO262160:IBO262163 ILK262160:ILK262163 IVG262160:IVG262163 JFC262160:JFC262163 JOY262160:JOY262163 JYU262160:JYU262163 KIQ262160:KIQ262163 KSM262160:KSM262163 LCI262160:LCI262163 LME262160:LME262163 LWA262160:LWA262163 MFW262160:MFW262163 MPS262160:MPS262163 MZO262160:MZO262163 NJK262160:NJK262163 NTG262160:NTG262163 ODC262160:ODC262163 OMY262160:OMY262163 OWU262160:OWU262163 PGQ262160:PGQ262163 PQM262160:PQM262163 QAI262160:QAI262163 QKE262160:QKE262163 QUA262160:QUA262163 RDW262160:RDW262163 RNS262160:RNS262163 RXO262160:RXO262163 SHK262160:SHK262163 SRG262160:SRG262163 TBC262160:TBC262163 TKY262160:TKY262163 TUU262160:TUU262163 UEQ262160:UEQ262163 UOM262160:UOM262163 UYI262160:UYI262163 VIE262160:VIE262163 VSA262160:VSA262163 WBW262160:WBW262163 WLS262160:WLS262163 WVO262160:WVO262163 G327697:G327700 JC327696:JC327699 SY327696:SY327699 ACU327696:ACU327699 AMQ327696:AMQ327699 AWM327696:AWM327699 BGI327696:BGI327699 BQE327696:BQE327699 CAA327696:CAA327699 CJW327696:CJW327699 CTS327696:CTS327699 DDO327696:DDO327699 DNK327696:DNK327699 DXG327696:DXG327699 EHC327696:EHC327699 EQY327696:EQY327699 FAU327696:FAU327699 FKQ327696:FKQ327699 FUM327696:FUM327699 GEI327696:GEI327699 GOE327696:GOE327699 GYA327696:GYA327699 HHW327696:HHW327699 HRS327696:HRS327699 IBO327696:IBO327699 ILK327696:ILK327699 IVG327696:IVG327699 JFC327696:JFC327699 JOY327696:JOY327699 JYU327696:JYU327699 KIQ327696:KIQ327699 KSM327696:KSM327699 LCI327696:LCI327699 LME327696:LME327699 LWA327696:LWA327699 MFW327696:MFW327699 MPS327696:MPS327699 MZO327696:MZO327699 NJK327696:NJK327699 NTG327696:NTG327699 ODC327696:ODC327699 OMY327696:OMY327699 OWU327696:OWU327699 PGQ327696:PGQ327699 PQM327696:PQM327699 QAI327696:QAI327699 QKE327696:QKE327699 QUA327696:QUA327699 RDW327696:RDW327699 RNS327696:RNS327699 RXO327696:RXO327699 SHK327696:SHK327699 SRG327696:SRG327699 TBC327696:TBC327699 TKY327696:TKY327699 TUU327696:TUU327699 UEQ327696:UEQ327699 UOM327696:UOM327699 UYI327696:UYI327699 VIE327696:VIE327699 VSA327696:VSA327699 WBW327696:WBW327699 WLS327696:WLS327699 WVO327696:WVO327699 G393233:G393236 JC393232:JC393235 SY393232:SY393235 ACU393232:ACU393235 AMQ393232:AMQ393235 AWM393232:AWM393235 BGI393232:BGI393235 BQE393232:BQE393235 CAA393232:CAA393235 CJW393232:CJW393235 CTS393232:CTS393235 DDO393232:DDO393235 DNK393232:DNK393235 DXG393232:DXG393235 EHC393232:EHC393235 EQY393232:EQY393235 FAU393232:FAU393235 FKQ393232:FKQ393235 FUM393232:FUM393235 GEI393232:GEI393235 GOE393232:GOE393235 GYA393232:GYA393235 HHW393232:HHW393235 HRS393232:HRS393235 IBO393232:IBO393235 ILK393232:ILK393235 IVG393232:IVG393235 JFC393232:JFC393235 JOY393232:JOY393235 JYU393232:JYU393235 KIQ393232:KIQ393235 KSM393232:KSM393235 LCI393232:LCI393235 LME393232:LME393235 LWA393232:LWA393235 MFW393232:MFW393235 MPS393232:MPS393235 MZO393232:MZO393235 NJK393232:NJK393235 NTG393232:NTG393235 ODC393232:ODC393235 OMY393232:OMY393235 OWU393232:OWU393235 PGQ393232:PGQ393235 PQM393232:PQM393235 QAI393232:QAI393235 QKE393232:QKE393235 QUA393232:QUA393235 RDW393232:RDW393235 RNS393232:RNS393235 RXO393232:RXO393235 SHK393232:SHK393235 SRG393232:SRG393235 TBC393232:TBC393235 TKY393232:TKY393235 TUU393232:TUU393235 UEQ393232:UEQ393235 UOM393232:UOM393235 UYI393232:UYI393235 VIE393232:VIE393235 VSA393232:VSA393235 WBW393232:WBW393235 WLS393232:WLS393235 WVO393232:WVO393235 G458769:G458772 JC458768:JC458771 SY458768:SY458771 ACU458768:ACU458771 AMQ458768:AMQ458771 AWM458768:AWM458771 BGI458768:BGI458771 BQE458768:BQE458771 CAA458768:CAA458771 CJW458768:CJW458771 CTS458768:CTS458771 DDO458768:DDO458771 DNK458768:DNK458771 DXG458768:DXG458771 EHC458768:EHC458771 EQY458768:EQY458771 FAU458768:FAU458771 FKQ458768:FKQ458771 FUM458768:FUM458771 GEI458768:GEI458771 GOE458768:GOE458771 GYA458768:GYA458771 HHW458768:HHW458771 HRS458768:HRS458771 IBO458768:IBO458771 ILK458768:ILK458771 IVG458768:IVG458771 JFC458768:JFC458771 JOY458768:JOY458771 JYU458768:JYU458771 KIQ458768:KIQ458771 KSM458768:KSM458771 LCI458768:LCI458771 LME458768:LME458771 LWA458768:LWA458771 MFW458768:MFW458771 MPS458768:MPS458771 MZO458768:MZO458771 NJK458768:NJK458771 NTG458768:NTG458771 ODC458768:ODC458771 OMY458768:OMY458771 OWU458768:OWU458771 PGQ458768:PGQ458771 PQM458768:PQM458771 QAI458768:QAI458771 QKE458768:QKE458771 QUA458768:QUA458771 RDW458768:RDW458771 RNS458768:RNS458771 RXO458768:RXO458771 SHK458768:SHK458771 SRG458768:SRG458771 TBC458768:TBC458771 TKY458768:TKY458771 TUU458768:TUU458771 UEQ458768:UEQ458771 UOM458768:UOM458771 UYI458768:UYI458771 VIE458768:VIE458771 VSA458768:VSA458771 WBW458768:WBW458771 WLS458768:WLS458771 WVO458768:WVO458771 G524305:G524308 JC524304:JC524307 SY524304:SY524307 ACU524304:ACU524307 AMQ524304:AMQ524307 AWM524304:AWM524307 BGI524304:BGI524307 BQE524304:BQE524307 CAA524304:CAA524307 CJW524304:CJW524307 CTS524304:CTS524307 DDO524304:DDO524307 DNK524304:DNK524307 DXG524304:DXG524307 EHC524304:EHC524307 EQY524304:EQY524307 FAU524304:FAU524307 FKQ524304:FKQ524307 FUM524304:FUM524307 GEI524304:GEI524307 GOE524304:GOE524307 GYA524304:GYA524307 HHW524304:HHW524307 HRS524304:HRS524307 IBO524304:IBO524307 ILK524304:ILK524307 IVG524304:IVG524307 JFC524304:JFC524307 JOY524304:JOY524307 JYU524304:JYU524307 KIQ524304:KIQ524307 KSM524304:KSM524307 LCI524304:LCI524307 LME524304:LME524307 LWA524304:LWA524307 MFW524304:MFW524307 MPS524304:MPS524307 MZO524304:MZO524307 NJK524304:NJK524307 NTG524304:NTG524307 ODC524304:ODC524307 OMY524304:OMY524307 OWU524304:OWU524307 PGQ524304:PGQ524307 PQM524304:PQM524307 QAI524304:QAI524307 QKE524304:QKE524307 QUA524304:QUA524307 RDW524304:RDW524307 RNS524304:RNS524307 RXO524304:RXO524307 SHK524304:SHK524307 SRG524304:SRG524307 TBC524304:TBC524307 TKY524304:TKY524307 TUU524304:TUU524307 UEQ524304:UEQ524307 UOM524304:UOM524307 UYI524304:UYI524307 VIE524304:VIE524307 VSA524304:VSA524307 WBW524304:WBW524307 WLS524304:WLS524307 WVO524304:WVO524307 G589841:G589844 JC589840:JC589843 SY589840:SY589843 ACU589840:ACU589843 AMQ589840:AMQ589843 AWM589840:AWM589843 BGI589840:BGI589843 BQE589840:BQE589843 CAA589840:CAA589843 CJW589840:CJW589843 CTS589840:CTS589843 DDO589840:DDO589843 DNK589840:DNK589843 DXG589840:DXG589843 EHC589840:EHC589843 EQY589840:EQY589843 FAU589840:FAU589843 FKQ589840:FKQ589843 FUM589840:FUM589843 GEI589840:GEI589843 GOE589840:GOE589843 GYA589840:GYA589843 HHW589840:HHW589843 HRS589840:HRS589843 IBO589840:IBO589843 ILK589840:ILK589843 IVG589840:IVG589843 JFC589840:JFC589843 JOY589840:JOY589843 JYU589840:JYU589843 KIQ589840:KIQ589843 KSM589840:KSM589843 LCI589840:LCI589843 LME589840:LME589843 LWA589840:LWA589843 MFW589840:MFW589843 MPS589840:MPS589843 MZO589840:MZO589843 NJK589840:NJK589843 NTG589840:NTG589843 ODC589840:ODC589843 OMY589840:OMY589843 OWU589840:OWU589843 PGQ589840:PGQ589843 PQM589840:PQM589843 QAI589840:QAI589843 QKE589840:QKE589843 QUA589840:QUA589843 RDW589840:RDW589843 RNS589840:RNS589843 RXO589840:RXO589843 SHK589840:SHK589843 SRG589840:SRG589843 TBC589840:TBC589843 TKY589840:TKY589843 TUU589840:TUU589843 UEQ589840:UEQ589843 UOM589840:UOM589843 UYI589840:UYI589843 VIE589840:VIE589843 VSA589840:VSA589843 WBW589840:WBW589843 WLS589840:WLS589843 WVO589840:WVO589843 G655377:G655380 JC655376:JC655379 SY655376:SY655379 ACU655376:ACU655379 AMQ655376:AMQ655379 AWM655376:AWM655379 BGI655376:BGI655379 BQE655376:BQE655379 CAA655376:CAA655379 CJW655376:CJW655379 CTS655376:CTS655379 DDO655376:DDO655379 DNK655376:DNK655379 DXG655376:DXG655379 EHC655376:EHC655379 EQY655376:EQY655379 FAU655376:FAU655379 FKQ655376:FKQ655379 FUM655376:FUM655379 GEI655376:GEI655379 GOE655376:GOE655379 GYA655376:GYA655379 HHW655376:HHW655379 HRS655376:HRS655379 IBO655376:IBO655379 ILK655376:ILK655379 IVG655376:IVG655379 JFC655376:JFC655379 JOY655376:JOY655379 JYU655376:JYU655379 KIQ655376:KIQ655379 KSM655376:KSM655379 LCI655376:LCI655379 LME655376:LME655379 LWA655376:LWA655379 MFW655376:MFW655379 MPS655376:MPS655379 MZO655376:MZO655379 NJK655376:NJK655379 NTG655376:NTG655379 ODC655376:ODC655379 OMY655376:OMY655379 OWU655376:OWU655379 PGQ655376:PGQ655379 PQM655376:PQM655379 QAI655376:QAI655379 QKE655376:QKE655379 QUA655376:QUA655379 RDW655376:RDW655379 RNS655376:RNS655379 RXO655376:RXO655379 SHK655376:SHK655379 SRG655376:SRG655379 TBC655376:TBC655379 TKY655376:TKY655379 TUU655376:TUU655379 UEQ655376:UEQ655379 UOM655376:UOM655379 UYI655376:UYI655379 VIE655376:VIE655379 VSA655376:VSA655379 WBW655376:WBW655379 WLS655376:WLS655379 WVO655376:WVO655379 G720913:G720916 JC720912:JC720915 SY720912:SY720915 ACU720912:ACU720915 AMQ720912:AMQ720915 AWM720912:AWM720915 BGI720912:BGI720915 BQE720912:BQE720915 CAA720912:CAA720915 CJW720912:CJW720915 CTS720912:CTS720915 DDO720912:DDO720915 DNK720912:DNK720915 DXG720912:DXG720915 EHC720912:EHC720915 EQY720912:EQY720915 FAU720912:FAU720915 FKQ720912:FKQ720915 FUM720912:FUM720915 GEI720912:GEI720915 GOE720912:GOE720915 GYA720912:GYA720915 HHW720912:HHW720915 HRS720912:HRS720915 IBO720912:IBO720915 ILK720912:ILK720915 IVG720912:IVG720915 JFC720912:JFC720915 JOY720912:JOY720915 JYU720912:JYU720915 KIQ720912:KIQ720915 KSM720912:KSM720915 LCI720912:LCI720915 LME720912:LME720915 LWA720912:LWA720915 MFW720912:MFW720915 MPS720912:MPS720915 MZO720912:MZO720915 NJK720912:NJK720915 NTG720912:NTG720915 ODC720912:ODC720915 OMY720912:OMY720915 OWU720912:OWU720915 PGQ720912:PGQ720915 PQM720912:PQM720915 QAI720912:QAI720915 QKE720912:QKE720915 QUA720912:QUA720915 RDW720912:RDW720915 RNS720912:RNS720915 RXO720912:RXO720915 SHK720912:SHK720915 SRG720912:SRG720915 TBC720912:TBC720915 TKY720912:TKY720915 TUU720912:TUU720915 UEQ720912:UEQ720915 UOM720912:UOM720915 UYI720912:UYI720915 VIE720912:VIE720915 VSA720912:VSA720915 WBW720912:WBW720915 WLS720912:WLS720915 WVO720912:WVO720915 G786449:G786452 JC786448:JC786451 SY786448:SY786451 ACU786448:ACU786451 AMQ786448:AMQ786451 AWM786448:AWM786451 BGI786448:BGI786451 BQE786448:BQE786451 CAA786448:CAA786451 CJW786448:CJW786451 CTS786448:CTS786451 DDO786448:DDO786451 DNK786448:DNK786451 DXG786448:DXG786451 EHC786448:EHC786451 EQY786448:EQY786451 FAU786448:FAU786451 FKQ786448:FKQ786451 FUM786448:FUM786451 GEI786448:GEI786451 GOE786448:GOE786451 GYA786448:GYA786451 HHW786448:HHW786451 HRS786448:HRS786451 IBO786448:IBO786451 ILK786448:ILK786451 IVG786448:IVG786451 JFC786448:JFC786451 JOY786448:JOY786451 JYU786448:JYU786451 KIQ786448:KIQ786451 KSM786448:KSM786451 LCI786448:LCI786451 LME786448:LME786451 LWA786448:LWA786451 MFW786448:MFW786451 MPS786448:MPS786451 MZO786448:MZO786451 NJK786448:NJK786451 NTG786448:NTG786451 ODC786448:ODC786451 OMY786448:OMY786451 OWU786448:OWU786451 PGQ786448:PGQ786451 PQM786448:PQM786451 QAI786448:QAI786451 QKE786448:QKE786451 QUA786448:QUA786451 RDW786448:RDW786451 RNS786448:RNS786451 RXO786448:RXO786451 SHK786448:SHK786451 SRG786448:SRG786451 TBC786448:TBC786451 TKY786448:TKY786451 TUU786448:TUU786451 UEQ786448:UEQ786451 UOM786448:UOM786451 UYI786448:UYI786451 VIE786448:VIE786451 VSA786448:VSA786451 WBW786448:WBW786451 WLS786448:WLS786451 WVO786448:WVO786451 G851985:G851988 JC851984:JC851987 SY851984:SY851987 ACU851984:ACU851987 AMQ851984:AMQ851987 AWM851984:AWM851987 BGI851984:BGI851987 BQE851984:BQE851987 CAA851984:CAA851987 CJW851984:CJW851987 CTS851984:CTS851987 DDO851984:DDO851987 DNK851984:DNK851987 DXG851984:DXG851987 EHC851984:EHC851987 EQY851984:EQY851987 FAU851984:FAU851987 FKQ851984:FKQ851987 FUM851984:FUM851987 GEI851984:GEI851987 GOE851984:GOE851987 GYA851984:GYA851987 HHW851984:HHW851987 HRS851984:HRS851987 IBO851984:IBO851987 ILK851984:ILK851987 IVG851984:IVG851987 JFC851984:JFC851987 JOY851984:JOY851987 JYU851984:JYU851987 KIQ851984:KIQ851987 KSM851984:KSM851987 LCI851984:LCI851987 LME851984:LME851987 LWA851984:LWA851987 MFW851984:MFW851987 MPS851984:MPS851987 MZO851984:MZO851987 NJK851984:NJK851987 NTG851984:NTG851987 ODC851984:ODC851987 OMY851984:OMY851987 OWU851984:OWU851987 PGQ851984:PGQ851987 PQM851984:PQM851987 QAI851984:QAI851987 QKE851984:QKE851987 QUA851984:QUA851987 RDW851984:RDW851987 RNS851984:RNS851987 RXO851984:RXO851987 SHK851984:SHK851987 SRG851984:SRG851987 TBC851984:TBC851987 TKY851984:TKY851987 TUU851984:TUU851987 UEQ851984:UEQ851987 UOM851984:UOM851987 UYI851984:UYI851987 VIE851984:VIE851987 VSA851984:VSA851987 WBW851984:WBW851987 WLS851984:WLS851987 WVO851984:WVO851987 G917521:G917524 JC917520:JC917523 SY917520:SY917523 ACU917520:ACU917523 AMQ917520:AMQ917523 AWM917520:AWM917523 BGI917520:BGI917523 BQE917520:BQE917523 CAA917520:CAA917523 CJW917520:CJW917523 CTS917520:CTS917523 DDO917520:DDO917523 DNK917520:DNK917523 DXG917520:DXG917523 EHC917520:EHC917523 EQY917520:EQY917523 FAU917520:FAU917523 FKQ917520:FKQ917523 FUM917520:FUM917523 GEI917520:GEI917523 GOE917520:GOE917523 GYA917520:GYA917523 HHW917520:HHW917523 HRS917520:HRS917523 IBO917520:IBO917523 ILK917520:ILK917523 IVG917520:IVG917523 JFC917520:JFC917523 JOY917520:JOY917523 JYU917520:JYU917523 KIQ917520:KIQ917523 KSM917520:KSM917523 LCI917520:LCI917523 LME917520:LME917523 LWA917520:LWA917523 MFW917520:MFW917523 MPS917520:MPS917523 MZO917520:MZO917523 NJK917520:NJK917523 NTG917520:NTG917523 ODC917520:ODC917523 OMY917520:OMY917523 OWU917520:OWU917523 PGQ917520:PGQ917523 PQM917520:PQM917523 QAI917520:QAI917523 QKE917520:QKE917523 QUA917520:QUA917523 RDW917520:RDW917523 RNS917520:RNS917523 RXO917520:RXO917523 SHK917520:SHK917523 SRG917520:SRG917523 TBC917520:TBC917523 TKY917520:TKY917523 TUU917520:TUU917523 UEQ917520:UEQ917523 UOM917520:UOM917523 UYI917520:UYI917523 VIE917520:VIE917523 VSA917520:VSA917523 WBW917520:WBW917523 WLS917520:WLS917523 WVO917520:WVO917523 G983057:G983060 JC983056:JC983059 SY983056:SY983059 ACU983056:ACU983059 AMQ983056:AMQ983059 AWM983056:AWM983059 BGI983056:BGI983059 BQE983056:BQE983059 CAA983056:CAA983059 CJW983056:CJW983059 CTS983056:CTS983059 DDO983056:DDO983059 DNK983056:DNK983059 DXG983056:DXG983059 EHC983056:EHC983059 EQY983056:EQY983059 FAU983056:FAU983059 FKQ983056:FKQ983059 FUM983056:FUM983059 GEI983056:GEI983059 GOE983056:GOE983059 GYA983056:GYA983059 HHW983056:HHW983059 HRS983056:HRS983059 IBO983056:IBO983059 ILK983056:ILK983059 IVG983056:IVG983059 JFC983056:JFC983059 JOY983056:JOY983059 JYU983056:JYU983059 KIQ983056:KIQ983059 KSM983056:KSM983059 LCI983056:LCI983059 LME983056:LME983059 LWA983056:LWA983059 MFW983056:MFW983059 MPS983056:MPS983059 MZO983056:MZO983059 NJK983056:NJK983059 NTG983056:NTG983059 ODC983056:ODC983059 OMY983056:OMY983059 OWU983056:OWU983059 PGQ983056:PGQ983059 PQM983056:PQM983059 QAI983056:QAI983059 QKE983056:QKE983059 QUA983056:QUA983059 RDW983056:RDW983059 RNS983056:RNS983059 RXO983056:RXO983059 SHK983056:SHK983059 SRG983056:SRG983059 TBC983056:TBC983059 TKY983056:TKY983059 TUU983056:TUU983059 UEQ983056:UEQ983059 UOM983056:UOM983059 UYI983056:UYI983059 VIE983056:VIE983059 VSA983056:VSA983059 WBW983056:WBW983059 WLS983056:WLS983059 WVO983056:WVO983059 A65556:A65577 IW65554:IW65575 SS65554:SS65575 ACO65554:ACO65575 AMK65554:AMK65575 AWG65554:AWG65575 BGC65554:BGC65575 BPY65554:BPY65575 BZU65554:BZU65575 CJQ65554:CJQ65575 CTM65554:CTM65575 DDI65554:DDI65575 DNE65554:DNE65575 DXA65554:DXA65575 EGW65554:EGW65575 EQS65554:EQS65575 FAO65554:FAO65575 FKK65554:FKK65575 FUG65554:FUG65575 GEC65554:GEC65575 GNY65554:GNY65575 GXU65554:GXU65575 HHQ65554:HHQ65575 HRM65554:HRM65575 IBI65554:IBI65575 ILE65554:ILE65575 IVA65554:IVA65575 JEW65554:JEW65575 JOS65554:JOS65575 JYO65554:JYO65575 KIK65554:KIK65575 KSG65554:KSG65575 LCC65554:LCC65575 LLY65554:LLY65575 LVU65554:LVU65575 MFQ65554:MFQ65575 MPM65554:MPM65575 MZI65554:MZI65575 NJE65554:NJE65575 NTA65554:NTA65575 OCW65554:OCW65575 OMS65554:OMS65575 OWO65554:OWO65575 PGK65554:PGK65575 PQG65554:PQG65575 QAC65554:QAC65575 QJY65554:QJY65575 QTU65554:QTU65575 RDQ65554:RDQ65575 RNM65554:RNM65575 RXI65554:RXI65575 SHE65554:SHE65575 SRA65554:SRA65575 TAW65554:TAW65575 TKS65554:TKS65575 TUO65554:TUO65575 UEK65554:UEK65575 UOG65554:UOG65575 UYC65554:UYC65575 VHY65554:VHY65575 VRU65554:VRU65575 WBQ65554:WBQ65575 WLM65554:WLM65575 WVI65554:WVI65575 A131092:A131113 IW131090:IW131111 SS131090:SS131111 ACO131090:ACO131111 AMK131090:AMK131111 AWG131090:AWG131111 BGC131090:BGC131111 BPY131090:BPY131111 BZU131090:BZU131111 CJQ131090:CJQ131111 CTM131090:CTM131111 DDI131090:DDI131111 DNE131090:DNE131111 DXA131090:DXA131111 EGW131090:EGW131111 EQS131090:EQS131111 FAO131090:FAO131111 FKK131090:FKK131111 FUG131090:FUG131111 GEC131090:GEC131111 GNY131090:GNY131111 GXU131090:GXU131111 HHQ131090:HHQ131111 HRM131090:HRM131111 IBI131090:IBI131111 ILE131090:ILE131111 IVA131090:IVA131111 JEW131090:JEW131111 JOS131090:JOS131111 JYO131090:JYO131111 KIK131090:KIK131111 KSG131090:KSG131111 LCC131090:LCC131111 LLY131090:LLY131111 LVU131090:LVU131111 MFQ131090:MFQ131111 MPM131090:MPM131111 MZI131090:MZI131111 NJE131090:NJE131111 NTA131090:NTA131111 OCW131090:OCW131111 OMS131090:OMS131111 OWO131090:OWO131111 PGK131090:PGK131111 PQG131090:PQG131111 QAC131090:QAC131111 QJY131090:QJY131111 QTU131090:QTU131111 RDQ131090:RDQ131111 RNM131090:RNM131111 RXI131090:RXI131111 SHE131090:SHE131111 SRA131090:SRA131111 TAW131090:TAW131111 TKS131090:TKS131111 TUO131090:TUO131111 UEK131090:UEK131111 UOG131090:UOG131111 UYC131090:UYC131111 VHY131090:VHY131111 VRU131090:VRU131111 WBQ131090:WBQ131111 WLM131090:WLM131111 WVI131090:WVI131111 A196628:A196649 IW196626:IW196647 SS196626:SS196647 ACO196626:ACO196647 AMK196626:AMK196647 AWG196626:AWG196647 BGC196626:BGC196647 BPY196626:BPY196647 BZU196626:BZU196647 CJQ196626:CJQ196647 CTM196626:CTM196647 DDI196626:DDI196647 DNE196626:DNE196647 DXA196626:DXA196647 EGW196626:EGW196647 EQS196626:EQS196647 FAO196626:FAO196647 FKK196626:FKK196647 FUG196626:FUG196647 GEC196626:GEC196647 GNY196626:GNY196647 GXU196626:GXU196647 HHQ196626:HHQ196647 HRM196626:HRM196647 IBI196626:IBI196647 ILE196626:ILE196647 IVA196626:IVA196647 JEW196626:JEW196647 JOS196626:JOS196647 JYO196626:JYO196647 KIK196626:KIK196647 KSG196626:KSG196647 LCC196626:LCC196647 LLY196626:LLY196647 LVU196626:LVU196647 MFQ196626:MFQ196647 MPM196626:MPM196647 MZI196626:MZI196647 NJE196626:NJE196647 NTA196626:NTA196647 OCW196626:OCW196647 OMS196626:OMS196647 OWO196626:OWO196647 PGK196626:PGK196647 PQG196626:PQG196647 QAC196626:QAC196647 QJY196626:QJY196647 QTU196626:QTU196647 RDQ196626:RDQ196647 RNM196626:RNM196647 RXI196626:RXI196647 SHE196626:SHE196647 SRA196626:SRA196647 TAW196626:TAW196647 TKS196626:TKS196647 TUO196626:TUO196647 UEK196626:UEK196647 UOG196626:UOG196647 UYC196626:UYC196647 VHY196626:VHY196647 VRU196626:VRU196647 WBQ196626:WBQ196647 WLM196626:WLM196647 WVI196626:WVI196647 A262164:A262185 IW262162:IW262183 SS262162:SS262183 ACO262162:ACO262183 AMK262162:AMK262183 AWG262162:AWG262183 BGC262162:BGC262183 BPY262162:BPY262183 BZU262162:BZU262183 CJQ262162:CJQ262183 CTM262162:CTM262183 DDI262162:DDI262183 DNE262162:DNE262183 DXA262162:DXA262183 EGW262162:EGW262183 EQS262162:EQS262183 FAO262162:FAO262183 FKK262162:FKK262183 FUG262162:FUG262183 GEC262162:GEC262183 GNY262162:GNY262183 GXU262162:GXU262183 HHQ262162:HHQ262183 HRM262162:HRM262183 IBI262162:IBI262183 ILE262162:ILE262183 IVA262162:IVA262183 JEW262162:JEW262183 JOS262162:JOS262183 JYO262162:JYO262183 KIK262162:KIK262183 KSG262162:KSG262183 LCC262162:LCC262183 LLY262162:LLY262183 LVU262162:LVU262183 MFQ262162:MFQ262183 MPM262162:MPM262183 MZI262162:MZI262183 NJE262162:NJE262183 NTA262162:NTA262183 OCW262162:OCW262183 OMS262162:OMS262183 OWO262162:OWO262183 PGK262162:PGK262183 PQG262162:PQG262183 QAC262162:QAC262183 QJY262162:QJY262183 QTU262162:QTU262183 RDQ262162:RDQ262183 RNM262162:RNM262183 RXI262162:RXI262183 SHE262162:SHE262183 SRA262162:SRA262183 TAW262162:TAW262183 TKS262162:TKS262183 TUO262162:TUO262183 UEK262162:UEK262183 UOG262162:UOG262183 UYC262162:UYC262183 VHY262162:VHY262183 VRU262162:VRU262183 WBQ262162:WBQ262183 WLM262162:WLM262183 WVI262162:WVI262183 A327700:A327721 IW327698:IW327719 SS327698:SS327719 ACO327698:ACO327719 AMK327698:AMK327719 AWG327698:AWG327719 BGC327698:BGC327719 BPY327698:BPY327719 BZU327698:BZU327719 CJQ327698:CJQ327719 CTM327698:CTM327719 DDI327698:DDI327719 DNE327698:DNE327719 DXA327698:DXA327719 EGW327698:EGW327719 EQS327698:EQS327719 FAO327698:FAO327719 FKK327698:FKK327719 FUG327698:FUG327719 GEC327698:GEC327719 GNY327698:GNY327719 GXU327698:GXU327719 HHQ327698:HHQ327719 HRM327698:HRM327719 IBI327698:IBI327719 ILE327698:ILE327719 IVA327698:IVA327719 JEW327698:JEW327719 JOS327698:JOS327719 JYO327698:JYO327719 KIK327698:KIK327719 KSG327698:KSG327719 LCC327698:LCC327719 LLY327698:LLY327719 LVU327698:LVU327719 MFQ327698:MFQ327719 MPM327698:MPM327719 MZI327698:MZI327719 NJE327698:NJE327719 NTA327698:NTA327719 OCW327698:OCW327719 OMS327698:OMS327719 OWO327698:OWO327719 PGK327698:PGK327719 PQG327698:PQG327719 QAC327698:QAC327719 QJY327698:QJY327719 QTU327698:QTU327719 RDQ327698:RDQ327719 RNM327698:RNM327719 RXI327698:RXI327719 SHE327698:SHE327719 SRA327698:SRA327719 TAW327698:TAW327719 TKS327698:TKS327719 TUO327698:TUO327719 UEK327698:UEK327719 UOG327698:UOG327719 UYC327698:UYC327719 VHY327698:VHY327719 VRU327698:VRU327719 WBQ327698:WBQ327719 WLM327698:WLM327719 WVI327698:WVI327719 A393236:A393257 IW393234:IW393255 SS393234:SS393255 ACO393234:ACO393255 AMK393234:AMK393255 AWG393234:AWG393255 BGC393234:BGC393255 BPY393234:BPY393255 BZU393234:BZU393255 CJQ393234:CJQ393255 CTM393234:CTM393255 DDI393234:DDI393255 DNE393234:DNE393255 DXA393234:DXA393255 EGW393234:EGW393255 EQS393234:EQS393255 FAO393234:FAO393255 FKK393234:FKK393255 FUG393234:FUG393255 GEC393234:GEC393255 GNY393234:GNY393255 GXU393234:GXU393255 HHQ393234:HHQ393255 HRM393234:HRM393255 IBI393234:IBI393255 ILE393234:ILE393255 IVA393234:IVA393255 JEW393234:JEW393255 JOS393234:JOS393255 JYO393234:JYO393255 KIK393234:KIK393255 KSG393234:KSG393255 LCC393234:LCC393255 LLY393234:LLY393255 LVU393234:LVU393255 MFQ393234:MFQ393255 MPM393234:MPM393255 MZI393234:MZI393255 NJE393234:NJE393255 NTA393234:NTA393255 OCW393234:OCW393255 OMS393234:OMS393255 OWO393234:OWO393255 PGK393234:PGK393255 PQG393234:PQG393255 QAC393234:QAC393255 QJY393234:QJY393255 QTU393234:QTU393255 RDQ393234:RDQ393255 RNM393234:RNM393255 RXI393234:RXI393255 SHE393234:SHE393255 SRA393234:SRA393255 TAW393234:TAW393255 TKS393234:TKS393255 TUO393234:TUO393255 UEK393234:UEK393255 UOG393234:UOG393255 UYC393234:UYC393255 VHY393234:VHY393255 VRU393234:VRU393255 WBQ393234:WBQ393255 WLM393234:WLM393255 WVI393234:WVI393255 A458772:A458793 IW458770:IW458791 SS458770:SS458791 ACO458770:ACO458791 AMK458770:AMK458791 AWG458770:AWG458791 BGC458770:BGC458791 BPY458770:BPY458791 BZU458770:BZU458791 CJQ458770:CJQ458791 CTM458770:CTM458791 DDI458770:DDI458791 DNE458770:DNE458791 DXA458770:DXA458791 EGW458770:EGW458791 EQS458770:EQS458791 FAO458770:FAO458791 FKK458770:FKK458791 FUG458770:FUG458791 GEC458770:GEC458791 GNY458770:GNY458791 GXU458770:GXU458791 HHQ458770:HHQ458791 HRM458770:HRM458791 IBI458770:IBI458791 ILE458770:ILE458791 IVA458770:IVA458791 JEW458770:JEW458791 JOS458770:JOS458791 JYO458770:JYO458791 KIK458770:KIK458791 KSG458770:KSG458791 LCC458770:LCC458791 LLY458770:LLY458791 LVU458770:LVU458791 MFQ458770:MFQ458791 MPM458770:MPM458791 MZI458770:MZI458791 NJE458770:NJE458791 NTA458770:NTA458791 OCW458770:OCW458791 OMS458770:OMS458791 OWO458770:OWO458791 PGK458770:PGK458791 PQG458770:PQG458791 QAC458770:QAC458791 QJY458770:QJY458791 QTU458770:QTU458791 RDQ458770:RDQ458791 RNM458770:RNM458791 RXI458770:RXI458791 SHE458770:SHE458791 SRA458770:SRA458791 TAW458770:TAW458791 TKS458770:TKS458791 TUO458770:TUO458791 UEK458770:UEK458791 UOG458770:UOG458791 UYC458770:UYC458791 VHY458770:VHY458791 VRU458770:VRU458791 WBQ458770:WBQ458791 WLM458770:WLM458791 WVI458770:WVI458791 A524308:A524329 IW524306:IW524327 SS524306:SS524327 ACO524306:ACO524327 AMK524306:AMK524327 AWG524306:AWG524327 BGC524306:BGC524327 BPY524306:BPY524327 BZU524306:BZU524327 CJQ524306:CJQ524327 CTM524306:CTM524327 DDI524306:DDI524327 DNE524306:DNE524327 DXA524306:DXA524327 EGW524306:EGW524327 EQS524306:EQS524327 FAO524306:FAO524327 FKK524306:FKK524327 FUG524306:FUG524327 GEC524306:GEC524327 GNY524306:GNY524327 GXU524306:GXU524327 HHQ524306:HHQ524327 HRM524306:HRM524327 IBI524306:IBI524327 ILE524306:ILE524327 IVA524306:IVA524327 JEW524306:JEW524327 JOS524306:JOS524327 JYO524306:JYO524327 KIK524306:KIK524327 KSG524306:KSG524327 LCC524306:LCC524327 LLY524306:LLY524327 LVU524306:LVU524327 MFQ524306:MFQ524327 MPM524306:MPM524327 MZI524306:MZI524327 NJE524306:NJE524327 NTA524306:NTA524327 OCW524306:OCW524327 OMS524306:OMS524327 OWO524306:OWO524327 PGK524306:PGK524327 PQG524306:PQG524327 QAC524306:QAC524327 QJY524306:QJY524327 QTU524306:QTU524327 RDQ524306:RDQ524327 RNM524306:RNM524327 RXI524306:RXI524327 SHE524306:SHE524327 SRA524306:SRA524327 TAW524306:TAW524327 TKS524306:TKS524327 TUO524306:TUO524327 UEK524306:UEK524327 UOG524306:UOG524327 UYC524306:UYC524327 VHY524306:VHY524327 VRU524306:VRU524327 WBQ524306:WBQ524327 WLM524306:WLM524327 WVI524306:WVI524327 A589844:A589865 IW589842:IW589863 SS589842:SS589863 ACO589842:ACO589863 AMK589842:AMK589863 AWG589842:AWG589863 BGC589842:BGC589863 BPY589842:BPY589863 BZU589842:BZU589863 CJQ589842:CJQ589863 CTM589842:CTM589863 DDI589842:DDI589863 DNE589842:DNE589863 DXA589842:DXA589863 EGW589842:EGW589863 EQS589842:EQS589863 FAO589842:FAO589863 FKK589842:FKK589863 FUG589842:FUG589863 GEC589842:GEC589863 GNY589842:GNY589863 GXU589842:GXU589863 HHQ589842:HHQ589863 HRM589842:HRM589863 IBI589842:IBI589863 ILE589842:ILE589863 IVA589842:IVA589863 JEW589842:JEW589863 JOS589842:JOS589863 JYO589842:JYO589863 KIK589842:KIK589863 KSG589842:KSG589863 LCC589842:LCC589863 LLY589842:LLY589863 LVU589842:LVU589863 MFQ589842:MFQ589863 MPM589842:MPM589863 MZI589842:MZI589863 NJE589842:NJE589863 NTA589842:NTA589863 OCW589842:OCW589863 OMS589842:OMS589863 OWO589842:OWO589863 PGK589842:PGK589863 PQG589842:PQG589863 QAC589842:QAC589863 QJY589842:QJY589863 QTU589842:QTU589863 RDQ589842:RDQ589863 RNM589842:RNM589863 RXI589842:RXI589863 SHE589842:SHE589863 SRA589842:SRA589863 TAW589842:TAW589863 TKS589842:TKS589863 TUO589842:TUO589863 UEK589842:UEK589863 UOG589842:UOG589863 UYC589842:UYC589863 VHY589842:VHY589863 VRU589842:VRU589863 WBQ589842:WBQ589863 WLM589842:WLM589863 WVI589842:WVI589863 A655380:A655401 IW655378:IW655399 SS655378:SS655399 ACO655378:ACO655399 AMK655378:AMK655399 AWG655378:AWG655399 BGC655378:BGC655399 BPY655378:BPY655399 BZU655378:BZU655399 CJQ655378:CJQ655399 CTM655378:CTM655399 DDI655378:DDI655399 DNE655378:DNE655399 DXA655378:DXA655399 EGW655378:EGW655399 EQS655378:EQS655399 FAO655378:FAO655399 FKK655378:FKK655399 FUG655378:FUG655399 GEC655378:GEC655399 GNY655378:GNY655399 GXU655378:GXU655399 HHQ655378:HHQ655399 HRM655378:HRM655399 IBI655378:IBI655399 ILE655378:ILE655399 IVA655378:IVA655399 JEW655378:JEW655399 JOS655378:JOS655399 JYO655378:JYO655399 KIK655378:KIK655399 KSG655378:KSG655399 LCC655378:LCC655399 LLY655378:LLY655399 LVU655378:LVU655399 MFQ655378:MFQ655399 MPM655378:MPM655399 MZI655378:MZI655399 NJE655378:NJE655399 NTA655378:NTA655399 OCW655378:OCW655399 OMS655378:OMS655399 OWO655378:OWO655399 PGK655378:PGK655399 PQG655378:PQG655399 QAC655378:QAC655399 QJY655378:QJY655399 QTU655378:QTU655399 RDQ655378:RDQ655399 RNM655378:RNM655399 RXI655378:RXI655399 SHE655378:SHE655399 SRA655378:SRA655399 TAW655378:TAW655399 TKS655378:TKS655399 TUO655378:TUO655399 UEK655378:UEK655399 UOG655378:UOG655399 UYC655378:UYC655399 VHY655378:VHY655399 VRU655378:VRU655399 WBQ655378:WBQ655399 WLM655378:WLM655399 WVI655378:WVI655399 A720916:A720937 IW720914:IW720935 SS720914:SS720935 ACO720914:ACO720935 AMK720914:AMK720935 AWG720914:AWG720935 BGC720914:BGC720935 BPY720914:BPY720935 BZU720914:BZU720935 CJQ720914:CJQ720935 CTM720914:CTM720935 DDI720914:DDI720935 DNE720914:DNE720935 DXA720914:DXA720935 EGW720914:EGW720935 EQS720914:EQS720935 FAO720914:FAO720935 FKK720914:FKK720935 FUG720914:FUG720935 GEC720914:GEC720935 GNY720914:GNY720935 GXU720914:GXU720935 HHQ720914:HHQ720935 HRM720914:HRM720935 IBI720914:IBI720935 ILE720914:ILE720935 IVA720914:IVA720935 JEW720914:JEW720935 JOS720914:JOS720935 JYO720914:JYO720935 KIK720914:KIK720935 KSG720914:KSG720935 LCC720914:LCC720935 LLY720914:LLY720935 LVU720914:LVU720935 MFQ720914:MFQ720935 MPM720914:MPM720935 MZI720914:MZI720935 NJE720914:NJE720935 NTA720914:NTA720935 OCW720914:OCW720935 OMS720914:OMS720935 OWO720914:OWO720935 PGK720914:PGK720935 PQG720914:PQG720935 QAC720914:QAC720935 QJY720914:QJY720935 QTU720914:QTU720935 RDQ720914:RDQ720935 RNM720914:RNM720935 RXI720914:RXI720935 SHE720914:SHE720935 SRA720914:SRA720935 TAW720914:TAW720935 TKS720914:TKS720935 TUO720914:TUO720935 UEK720914:UEK720935 UOG720914:UOG720935 UYC720914:UYC720935 VHY720914:VHY720935 VRU720914:VRU720935 WBQ720914:WBQ720935 WLM720914:WLM720935 WVI720914:WVI720935 A786452:A786473 IW786450:IW786471 SS786450:SS786471 ACO786450:ACO786471 AMK786450:AMK786471 AWG786450:AWG786471 BGC786450:BGC786471 BPY786450:BPY786471 BZU786450:BZU786471 CJQ786450:CJQ786471 CTM786450:CTM786471 DDI786450:DDI786471 DNE786450:DNE786471 DXA786450:DXA786471 EGW786450:EGW786471 EQS786450:EQS786471 FAO786450:FAO786471 FKK786450:FKK786471 FUG786450:FUG786471 GEC786450:GEC786471 GNY786450:GNY786471 GXU786450:GXU786471 HHQ786450:HHQ786471 HRM786450:HRM786471 IBI786450:IBI786471 ILE786450:ILE786471 IVA786450:IVA786471 JEW786450:JEW786471 JOS786450:JOS786471 JYO786450:JYO786471 KIK786450:KIK786471 KSG786450:KSG786471 LCC786450:LCC786471 LLY786450:LLY786471 LVU786450:LVU786471 MFQ786450:MFQ786471 MPM786450:MPM786471 MZI786450:MZI786471 NJE786450:NJE786471 NTA786450:NTA786471 OCW786450:OCW786471 OMS786450:OMS786471 OWO786450:OWO786471 PGK786450:PGK786471 PQG786450:PQG786471 QAC786450:QAC786471 QJY786450:QJY786471 QTU786450:QTU786471 RDQ786450:RDQ786471 RNM786450:RNM786471 RXI786450:RXI786471 SHE786450:SHE786471 SRA786450:SRA786471 TAW786450:TAW786471 TKS786450:TKS786471 TUO786450:TUO786471 UEK786450:UEK786471 UOG786450:UOG786471 UYC786450:UYC786471 VHY786450:VHY786471 VRU786450:VRU786471 WBQ786450:WBQ786471 WLM786450:WLM786471 WVI786450:WVI786471 A851988:A852009 IW851986:IW852007 SS851986:SS852007 ACO851986:ACO852007 AMK851986:AMK852007 AWG851986:AWG852007 BGC851986:BGC852007 BPY851986:BPY852007 BZU851986:BZU852007 CJQ851986:CJQ852007 CTM851986:CTM852007 DDI851986:DDI852007 DNE851986:DNE852007 DXA851986:DXA852007 EGW851986:EGW852007 EQS851986:EQS852007 FAO851986:FAO852007 FKK851986:FKK852007 FUG851986:FUG852007 GEC851986:GEC852007 GNY851986:GNY852007 GXU851986:GXU852007 HHQ851986:HHQ852007 HRM851986:HRM852007 IBI851986:IBI852007 ILE851986:ILE852007 IVA851986:IVA852007 JEW851986:JEW852007 JOS851986:JOS852007 JYO851986:JYO852007 KIK851986:KIK852007 KSG851986:KSG852007 LCC851986:LCC852007 LLY851986:LLY852007 LVU851986:LVU852007 MFQ851986:MFQ852007 MPM851986:MPM852007 MZI851986:MZI852007 NJE851986:NJE852007 NTA851986:NTA852007 OCW851986:OCW852007 OMS851986:OMS852007 OWO851986:OWO852007 PGK851986:PGK852007 PQG851986:PQG852007 QAC851986:QAC852007 QJY851986:QJY852007 QTU851986:QTU852007 RDQ851986:RDQ852007 RNM851986:RNM852007 RXI851986:RXI852007 SHE851986:SHE852007 SRA851986:SRA852007 TAW851986:TAW852007 TKS851986:TKS852007 TUO851986:TUO852007 UEK851986:UEK852007 UOG851986:UOG852007 UYC851986:UYC852007 VHY851986:VHY852007 VRU851986:VRU852007 WBQ851986:WBQ852007 WLM851986:WLM852007 WVI851986:WVI852007 A917524:A917545 IW917522:IW917543 SS917522:SS917543 ACO917522:ACO917543 AMK917522:AMK917543 AWG917522:AWG917543 BGC917522:BGC917543 BPY917522:BPY917543 BZU917522:BZU917543 CJQ917522:CJQ917543 CTM917522:CTM917543 DDI917522:DDI917543 DNE917522:DNE917543 DXA917522:DXA917543 EGW917522:EGW917543 EQS917522:EQS917543 FAO917522:FAO917543 FKK917522:FKK917543 FUG917522:FUG917543 GEC917522:GEC917543 GNY917522:GNY917543 GXU917522:GXU917543 HHQ917522:HHQ917543 HRM917522:HRM917543 IBI917522:IBI917543 ILE917522:ILE917543 IVA917522:IVA917543 JEW917522:JEW917543 JOS917522:JOS917543 JYO917522:JYO917543 KIK917522:KIK917543 KSG917522:KSG917543 LCC917522:LCC917543 LLY917522:LLY917543 LVU917522:LVU917543 MFQ917522:MFQ917543 MPM917522:MPM917543 MZI917522:MZI917543 NJE917522:NJE917543 NTA917522:NTA917543 OCW917522:OCW917543 OMS917522:OMS917543 OWO917522:OWO917543 PGK917522:PGK917543 PQG917522:PQG917543 QAC917522:QAC917543 QJY917522:QJY917543 QTU917522:QTU917543 RDQ917522:RDQ917543 RNM917522:RNM917543 RXI917522:RXI917543 SHE917522:SHE917543 SRA917522:SRA917543 TAW917522:TAW917543 TKS917522:TKS917543 TUO917522:TUO917543 UEK917522:UEK917543 UOG917522:UOG917543 UYC917522:UYC917543 VHY917522:VHY917543 VRU917522:VRU917543 WBQ917522:WBQ917543 WLM917522:WLM917543 WVI917522:WVI917543 A983060:A983081 IW983058:IW983079 SS983058:SS983079 ACO983058:ACO983079 AMK983058:AMK983079 AWG983058:AWG983079 BGC983058:BGC983079 BPY983058:BPY983079 BZU983058:BZU983079 CJQ983058:CJQ983079 CTM983058:CTM983079 DDI983058:DDI983079 DNE983058:DNE983079 DXA983058:DXA983079 EGW983058:EGW983079 EQS983058:EQS983079 FAO983058:FAO983079 FKK983058:FKK983079 FUG983058:FUG983079 GEC983058:GEC983079 GNY983058:GNY983079 GXU983058:GXU983079 HHQ983058:HHQ983079 HRM983058:HRM983079 IBI983058:IBI983079 ILE983058:ILE983079 IVA983058:IVA983079 JEW983058:JEW983079 JOS983058:JOS983079 JYO983058:JYO983079 KIK983058:KIK983079 KSG983058:KSG983079 LCC983058:LCC983079 LLY983058:LLY983079 LVU983058:LVU983079 MFQ983058:MFQ983079 MPM983058:MPM983079 MZI983058:MZI983079 NJE983058:NJE983079 NTA983058:NTA983079 OCW983058:OCW983079 OMS983058:OMS983079 OWO983058:OWO983079 PGK983058:PGK983079 PQG983058:PQG983079 QAC983058:QAC983079 QJY983058:QJY983079 QTU983058:QTU983079 RDQ983058:RDQ983079 RNM983058:RNM983079 RXI983058:RXI983079 SHE983058:SHE983079 SRA983058:SRA983079 TAW983058:TAW983079 TKS983058:TKS983079 TUO983058:TUO983079 UEK983058:UEK983079 UOG983058:UOG983079 UYC983058:UYC983079 VHY983058:VHY983079 VRU983058:VRU983079 WBQ983058:WBQ983079 WLM983058:WLM983079 WVO2:WVO6 WLS2:WLS6 WBW2:WBW6 VSA2:VSA6 VIE2:VIE6 UYI2:UYI6 UOM2:UOM6 UEQ2:UEQ6 TUU2:TUU6 TKY2:TKY6 TBC2:TBC6 SRG2:SRG6 SHK2:SHK6 RXO2:RXO6 RNS2:RNS6 RDW2:RDW6 QUA2:QUA6 QKE2:QKE6 QAI2:QAI6 PQM2:PQM6 PGQ2:PGQ6 OWU2:OWU6 OMY2:OMY6 ODC2:ODC6 NTG2:NTG6 NJK2:NJK6 MZO2:MZO6 MPS2:MPS6 MFW2:MFW6 LWA2:LWA6 LME2:LME6 LCI2:LCI6 KSM2:KSM6 KIQ2:KIQ6 JYU2:JYU6 JOY2:JOY6 JFC2:JFC6 IVG2:IVG6 ILK2:ILK6 IBO2:IBO6 HRS2:HRS6 HHW2:HHW6 GYA2:GYA6 GOE2:GOE6 GEI2:GEI6 FUM2:FUM6 FKQ2:FKQ6 FAU2:FAU6 EQY2:EQY6 EHC2:EHC6 DXG2:DXG6 DNK2:DNK6 DDO2:DDO6 CTS2:CTS6 CJW2:CJW6 CAA2:CAA6 BQE2:BQE6 BGI2:BGI6 AWM2:AWM6 AMQ2:AMQ6 ACU2:ACU6 SY2:SY6 JC2:JC6 G3:G12 WVI2:WVI6 WLM2:WLM6 WBQ2:WBQ6 VRU2:VRU6 VHY2:VHY6 UYC2:UYC6 UOG2:UOG6 UEK2:UEK6 TUO2:TUO6 TKS2:TKS6 TAW2:TAW6 SRA2:SRA6 SHE2:SHE6 RXI2:RXI6 RNM2:RNM6 RDQ2:RDQ6 QTU2:QTU6 QJY2:QJY6 QAC2:QAC6 PQG2:PQG6 PGK2:PGK6 OWO2:OWO6 OMS2:OMS6 OCW2:OCW6 NTA2:NTA6 NJE2:NJE6 MZI2:MZI6 MPM2:MPM6 MFQ2:MFQ6 LVU2:LVU6 LLY2:LLY6 LCC2:LCC6 KSG2:KSG6 KIK2:KIK6 JYO2:JYO6 JOS2:JOS6 JEW2:JEW6 IVA2:IVA6 ILE2:ILE6 IBI2:IBI6 HRM2:HRM6 HHQ2:HHQ6 GXU2:GXU6 GNY2:GNY6 GEC2:GEC6 FUG2:FUG6 FKK2:FKK6 FAO2:FAO6 EQS2:EQS6 EGW2:EGW6 DXA2:DXA6 DNE2:DNE6 DDI2:DDI6 CTM2:CTM6 CJQ2:CJQ6 BZU2:BZU6 BPY2:BPY6 BGC2:BGC6 AWG2:AWG6 AMK2:AMK6 ACO2:ACO6 SS2:SS6 IW2:IW6 A3:A12 IW18:IW39 WVI18:WVI39 WLM18:WLM39 WBQ18:WBQ39 VRU18:VRU39 VHY18:VHY39 UYC18:UYC39 UOG18:UOG39 UEK18:UEK39 TUO18:TUO39 TKS18:TKS39 TAW18:TAW39 SRA18:SRA39 SHE18:SHE39 RXI18:RXI39 RNM18:RNM39 RDQ18:RDQ39 QTU18:QTU39 QJY18:QJY39 QAC18:QAC39 PQG18:PQG39 PGK18:PGK39 OWO18:OWO39 OMS18:OMS39 OCW18:OCW39 NTA18:NTA39 NJE18:NJE39 MZI18:MZI39 MPM18:MPM39 MFQ18:MFQ39 LVU18:LVU39 LLY18:LLY39 LCC18:LCC39 KSG18:KSG39 KIK18:KIK39 JYO18:JYO39 JOS18:JOS39 JEW18:JEW39 IVA18:IVA39 ILE18:ILE39 IBI18:IBI39 HRM18:HRM39 HHQ18:HHQ39 GXU18:GXU39 GNY18:GNY39 GEC18:GEC39 FUG18:FUG39 FKK18:FKK39 FAO18:FAO39 EQS18:EQS39 EGW18:EGW39 DXA18:DXA39 DNE18:DNE39 DDI18:DDI39 CTM18:CTM39 CJQ18:CJQ39 BZU18:BZU39 BPY18:BPY39 BGC18:BGC39 AWG18:AWG39 AMK18:AMK39 ACO18:ACO39 SS18:SS39 A17:A41">
      <formula1>14</formula1>
    </dataValidation>
    <dataValidation type="whole" operator="lessThanOrEqual" allowBlank="1" showInputMessage="1" showErrorMessage="1" sqref="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41:C65549 IY65539:IY65547 SU65539:SU65547 ACQ65539:ACQ65547 AMM65539:AMM65547 AWI65539:AWI65547 BGE65539:BGE65547 BQA65539:BQA65547 BZW65539:BZW65547 CJS65539:CJS65547 CTO65539:CTO65547 DDK65539:DDK65547 DNG65539:DNG65547 DXC65539:DXC65547 EGY65539:EGY65547 EQU65539:EQU65547 FAQ65539:FAQ65547 FKM65539:FKM65547 FUI65539:FUI65547 GEE65539:GEE65547 GOA65539:GOA65547 GXW65539:GXW65547 HHS65539:HHS65547 HRO65539:HRO65547 IBK65539:IBK65547 ILG65539:ILG65547 IVC65539:IVC65547 JEY65539:JEY65547 JOU65539:JOU65547 JYQ65539:JYQ65547 KIM65539:KIM65547 KSI65539:KSI65547 LCE65539:LCE65547 LMA65539:LMA65547 LVW65539:LVW65547 MFS65539:MFS65547 MPO65539:MPO65547 MZK65539:MZK65547 NJG65539:NJG65547 NTC65539:NTC65547 OCY65539:OCY65547 OMU65539:OMU65547 OWQ65539:OWQ65547 PGM65539:PGM65547 PQI65539:PQI65547 QAE65539:QAE65547 QKA65539:QKA65547 QTW65539:QTW65547 RDS65539:RDS65547 RNO65539:RNO65547 RXK65539:RXK65547 SHG65539:SHG65547 SRC65539:SRC65547 TAY65539:TAY65547 TKU65539:TKU65547 TUQ65539:TUQ65547 UEM65539:UEM65547 UOI65539:UOI65547 UYE65539:UYE65547 VIA65539:VIA65547 VRW65539:VRW65547 WBS65539:WBS65547 WLO65539:WLO65547 WVK65539:WVK65547 C131077:C131085 IY131075:IY131083 SU131075:SU131083 ACQ131075:ACQ131083 AMM131075:AMM131083 AWI131075:AWI131083 BGE131075:BGE131083 BQA131075:BQA131083 BZW131075:BZW131083 CJS131075:CJS131083 CTO131075:CTO131083 DDK131075:DDK131083 DNG131075:DNG131083 DXC131075:DXC131083 EGY131075:EGY131083 EQU131075:EQU131083 FAQ131075:FAQ131083 FKM131075:FKM131083 FUI131075:FUI131083 GEE131075:GEE131083 GOA131075:GOA131083 GXW131075:GXW131083 HHS131075:HHS131083 HRO131075:HRO131083 IBK131075:IBK131083 ILG131075:ILG131083 IVC131075:IVC131083 JEY131075:JEY131083 JOU131075:JOU131083 JYQ131075:JYQ131083 KIM131075:KIM131083 KSI131075:KSI131083 LCE131075:LCE131083 LMA131075:LMA131083 LVW131075:LVW131083 MFS131075:MFS131083 MPO131075:MPO131083 MZK131075:MZK131083 NJG131075:NJG131083 NTC131075:NTC131083 OCY131075:OCY131083 OMU131075:OMU131083 OWQ131075:OWQ131083 PGM131075:PGM131083 PQI131075:PQI131083 QAE131075:QAE131083 QKA131075:QKA131083 QTW131075:QTW131083 RDS131075:RDS131083 RNO131075:RNO131083 RXK131075:RXK131083 SHG131075:SHG131083 SRC131075:SRC131083 TAY131075:TAY131083 TKU131075:TKU131083 TUQ131075:TUQ131083 UEM131075:UEM131083 UOI131075:UOI131083 UYE131075:UYE131083 VIA131075:VIA131083 VRW131075:VRW131083 WBS131075:WBS131083 WLO131075:WLO131083 WVK131075:WVK131083 C196613:C196621 IY196611:IY196619 SU196611:SU196619 ACQ196611:ACQ196619 AMM196611:AMM196619 AWI196611:AWI196619 BGE196611:BGE196619 BQA196611:BQA196619 BZW196611:BZW196619 CJS196611:CJS196619 CTO196611:CTO196619 DDK196611:DDK196619 DNG196611:DNG196619 DXC196611:DXC196619 EGY196611:EGY196619 EQU196611:EQU196619 FAQ196611:FAQ196619 FKM196611:FKM196619 FUI196611:FUI196619 GEE196611:GEE196619 GOA196611:GOA196619 GXW196611:GXW196619 HHS196611:HHS196619 HRO196611:HRO196619 IBK196611:IBK196619 ILG196611:ILG196619 IVC196611:IVC196619 JEY196611:JEY196619 JOU196611:JOU196619 JYQ196611:JYQ196619 KIM196611:KIM196619 KSI196611:KSI196619 LCE196611:LCE196619 LMA196611:LMA196619 LVW196611:LVW196619 MFS196611:MFS196619 MPO196611:MPO196619 MZK196611:MZK196619 NJG196611:NJG196619 NTC196611:NTC196619 OCY196611:OCY196619 OMU196611:OMU196619 OWQ196611:OWQ196619 PGM196611:PGM196619 PQI196611:PQI196619 QAE196611:QAE196619 QKA196611:QKA196619 QTW196611:QTW196619 RDS196611:RDS196619 RNO196611:RNO196619 RXK196611:RXK196619 SHG196611:SHG196619 SRC196611:SRC196619 TAY196611:TAY196619 TKU196611:TKU196619 TUQ196611:TUQ196619 UEM196611:UEM196619 UOI196611:UOI196619 UYE196611:UYE196619 VIA196611:VIA196619 VRW196611:VRW196619 WBS196611:WBS196619 WLO196611:WLO196619 WVK196611:WVK196619 C262149:C262157 IY262147:IY262155 SU262147:SU262155 ACQ262147:ACQ262155 AMM262147:AMM262155 AWI262147:AWI262155 BGE262147:BGE262155 BQA262147:BQA262155 BZW262147:BZW262155 CJS262147:CJS262155 CTO262147:CTO262155 DDK262147:DDK262155 DNG262147:DNG262155 DXC262147:DXC262155 EGY262147:EGY262155 EQU262147:EQU262155 FAQ262147:FAQ262155 FKM262147:FKM262155 FUI262147:FUI262155 GEE262147:GEE262155 GOA262147:GOA262155 GXW262147:GXW262155 HHS262147:HHS262155 HRO262147:HRO262155 IBK262147:IBK262155 ILG262147:ILG262155 IVC262147:IVC262155 JEY262147:JEY262155 JOU262147:JOU262155 JYQ262147:JYQ262155 KIM262147:KIM262155 KSI262147:KSI262155 LCE262147:LCE262155 LMA262147:LMA262155 LVW262147:LVW262155 MFS262147:MFS262155 MPO262147:MPO262155 MZK262147:MZK262155 NJG262147:NJG262155 NTC262147:NTC262155 OCY262147:OCY262155 OMU262147:OMU262155 OWQ262147:OWQ262155 PGM262147:PGM262155 PQI262147:PQI262155 QAE262147:QAE262155 QKA262147:QKA262155 QTW262147:QTW262155 RDS262147:RDS262155 RNO262147:RNO262155 RXK262147:RXK262155 SHG262147:SHG262155 SRC262147:SRC262155 TAY262147:TAY262155 TKU262147:TKU262155 TUQ262147:TUQ262155 UEM262147:UEM262155 UOI262147:UOI262155 UYE262147:UYE262155 VIA262147:VIA262155 VRW262147:VRW262155 WBS262147:WBS262155 WLO262147:WLO262155 WVK262147:WVK262155 C327685:C327693 IY327683:IY327691 SU327683:SU327691 ACQ327683:ACQ327691 AMM327683:AMM327691 AWI327683:AWI327691 BGE327683:BGE327691 BQA327683:BQA327691 BZW327683:BZW327691 CJS327683:CJS327691 CTO327683:CTO327691 DDK327683:DDK327691 DNG327683:DNG327691 DXC327683:DXC327691 EGY327683:EGY327691 EQU327683:EQU327691 FAQ327683:FAQ327691 FKM327683:FKM327691 FUI327683:FUI327691 GEE327683:GEE327691 GOA327683:GOA327691 GXW327683:GXW327691 HHS327683:HHS327691 HRO327683:HRO327691 IBK327683:IBK327691 ILG327683:ILG327691 IVC327683:IVC327691 JEY327683:JEY327691 JOU327683:JOU327691 JYQ327683:JYQ327691 KIM327683:KIM327691 KSI327683:KSI327691 LCE327683:LCE327691 LMA327683:LMA327691 LVW327683:LVW327691 MFS327683:MFS327691 MPO327683:MPO327691 MZK327683:MZK327691 NJG327683:NJG327691 NTC327683:NTC327691 OCY327683:OCY327691 OMU327683:OMU327691 OWQ327683:OWQ327691 PGM327683:PGM327691 PQI327683:PQI327691 QAE327683:QAE327691 QKA327683:QKA327691 QTW327683:QTW327691 RDS327683:RDS327691 RNO327683:RNO327691 RXK327683:RXK327691 SHG327683:SHG327691 SRC327683:SRC327691 TAY327683:TAY327691 TKU327683:TKU327691 TUQ327683:TUQ327691 UEM327683:UEM327691 UOI327683:UOI327691 UYE327683:UYE327691 VIA327683:VIA327691 VRW327683:VRW327691 WBS327683:WBS327691 WLO327683:WLO327691 WVK327683:WVK327691 C393221:C393229 IY393219:IY393227 SU393219:SU393227 ACQ393219:ACQ393227 AMM393219:AMM393227 AWI393219:AWI393227 BGE393219:BGE393227 BQA393219:BQA393227 BZW393219:BZW393227 CJS393219:CJS393227 CTO393219:CTO393227 DDK393219:DDK393227 DNG393219:DNG393227 DXC393219:DXC393227 EGY393219:EGY393227 EQU393219:EQU393227 FAQ393219:FAQ393227 FKM393219:FKM393227 FUI393219:FUI393227 GEE393219:GEE393227 GOA393219:GOA393227 GXW393219:GXW393227 HHS393219:HHS393227 HRO393219:HRO393227 IBK393219:IBK393227 ILG393219:ILG393227 IVC393219:IVC393227 JEY393219:JEY393227 JOU393219:JOU393227 JYQ393219:JYQ393227 KIM393219:KIM393227 KSI393219:KSI393227 LCE393219:LCE393227 LMA393219:LMA393227 LVW393219:LVW393227 MFS393219:MFS393227 MPO393219:MPO393227 MZK393219:MZK393227 NJG393219:NJG393227 NTC393219:NTC393227 OCY393219:OCY393227 OMU393219:OMU393227 OWQ393219:OWQ393227 PGM393219:PGM393227 PQI393219:PQI393227 QAE393219:QAE393227 QKA393219:QKA393227 QTW393219:QTW393227 RDS393219:RDS393227 RNO393219:RNO393227 RXK393219:RXK393227 SHG393219:SHG393227 SRC393219:SRC393227 TAY393219:TAY393227 TKU393219:TKU393227 TUQ393219:TUQ393227 UEM393219:UEM393227 UOI393219:UOI393227 UYE393219:UYE393227 VIA393219:VIA393227 VRW393219:VRW393227 WBS393219:WBS393227 WLO393219:WLO393227 WVK393219:WVK393227 C458757:C458765 IY458755:IY458763 SU458755:SU458763 ACQ458755:ACQ458763 AMM458755:AMM458763 AWI458755:AWI458763 BGE458755:BGE458763 BQA458755:BQA458763 BZW458755:BZW458763 CJS458755:CJS458763 CTO458755:CTO458763 DDK458755:DDK458763 DNG458755:DNG458763 DXC458755:DXC458763 EGY458755:EGY458763 EQU458755:EQU458763 FAQ458755:FAQ458763 FKM458755:FKM458763 FUI458755:FUI458763 GEE458755:GEE458763 GOA458755:GOA458763 GXW458755:GXW458763 HHS458755:HHS458763 HRO458755:HRO458763 IBK458755:IBK458763 ILG458755:ILG458763 IVC458755:IVC458763 JEY458755:JEY458763 JOU458755:JOU458763 JYQ458755:JYQ458763 KIM458755:KIM458763 KSI458755:KSI458763 LCE458755:LCE458763 LMA458755:LMA458763 LVW458755:LVW458763 MFS458755:MFS458763 MPO458755:MPO458763 MZK458755:MZK458763 NJG458755:NJG458763 NTC458755:NTC458763 OCY458755:OCY458763 OMU458755:OMU458763 OWQ458755:OWQ458763 PGM458755:PGM458763 PQI458755:PQI458763 QAE458755:QAE458763 QKA458755:QKA458763 QTW458755:QTW458763 RDS458755:RDS458763 RNO458755:RNO458763 RXK458755:RXK458763 SHG458755:SHG458763 SRC458755:SRC458763 TAY458755:TAY458763 TKU458755:TKU458763 TUQ458755:TUQ458763 UEM458755:UEM458763 UOI458755:UOI458763 UYE458755:UYE458763 VIA458755:VIA458763 VRW458755:VRW458763 WBS458755:WBS458763 WLO458755:WLO458763 WVK458755:WVK458763 C524293:C524301 IY524291:IY524299 SU524291:SU524299 ACQ524291:ACQ524299 AMM524291:AMM524299 AWI524291:AWI524299 BGE524291:BGE524299 BQA524291:BQA524299 BZW524291:BZW524299 CJS524291:CJS524299 CTO524291:CTO524299 DDK524291:DDK524299 DNG524291:DNG524299 DXC524291:DXC524299 EGY524291:EGY524299 EQU524291:EQU524299 FAQ524291:FAQ524299 FKM524291:FKM524299 FUI524291:FUI524299 GEE524291:GEE524299 GOA524291:GOA524299 GXW524291:GXW524299 HHS524291:HHS524299 HRO524291:HRO524299 IBK524291:IBK524299 ILG524291:ILG524299 IVC524291:IVC524299 JEY524291:JEY524299 JOU524291:JOU524299 JYQ524291:JYQ524299 KIM524291:KIM524299 KSI524291:KSI524299 LCE524291:LCE524299 LMA524291:LMA524299 LVW524291:LVW524299 MFS524291:MFS524299 MPO524291:MPO524299 MZK524291:MZK524299 NJG524291:NJG524299 NTC524291:NTC524299 OCY524291:OCY524299 OMU524291:OMU524299 OWQ524291:OWQ524299 PGM524291:PGM524299 PQI524291:PQI524299 QAE524291:QAE524299 QKA524291:QKA524299 QTW524291:QTW524299 RDS524291:RDS524299 RNO524291:RNO524299 RXK524291:RXK524299 SHG524291:SHG524299 SRC524291:SRC524299 TAY524291:TAY524299 TKU524291:TKU524299 TUQ524291:TUQ524299 UEM524291:UEM524299 UOI524291:UOI524299 UYE524291:UYE524299 VIA524291:VIA524299 VRW524291:VRW524299 WBS524291:WBS524299 WLO524291:WLO524299 WVK524291:WVK524299 C589829:C589837 IY589827:IY589835 SU589827:SU589835 ACQ589827:ACQ589835 AMM589827:AMM589835 AWI589827:AWI589835 BGE589827:BGE589835 BQA589827:BQA589835 BZW589827:BZW589835 CJS589827:CJS589835 CTO589827:CTO589835 DDK589827:DDK589835 DNG589827:DNG589835 DXC589827:DXC589835 EGY589827:EGY589835 EQU589827:EQU589835 FAQ589827:FAQ589835 FKM589827:FKM589835 FUI589827:FUI589835 GEE589827:GEE589835 GOA589827:GOA589835 GXW589827:GXW589835 HHS589827:HHS589835 HRO589827:HRO589835 IBK589827:IBK589835 ILG589827:ILG589835 IVC589827:IVC589835 JEY589827:JEY589835 JOU589827:JOU589835 JYQ589827:JYQ589835 KIM589827:KIM589835 KSI589827:KSI589835 LCE589827:LCE589835 LMA589827:LMA589835 LVW589827:LVW589835 MFS589827:MFS589835 MPO589827:MPO589835 MZK589827:MZK589835 NJG589827:NJG589835 NTC589827:NTC589835 OCY589827:OCY589835 OMU589827:OMU589835 OWQ589827:OWQ589835 PGM589827:PGM589835 PQI589827:PQI589835 QAE589827:QAE589835 QKA589827:QKA589835 QTW589827:QTW589835 RDS589827:RDS589835 RNO589827:RNO589835 RXK589827:RXK589835 SHG589827:SHG589835 SRC589827:SRC589835 TAY589827:TAY589835 TKU589827:TKU589835 TUQ589827:TUQ589835 UEM589827:UEM589835 UOI589827:UOI589835 UYE589827:UYE589835 VIA589827:VIA589835 VRW589827:VRW589835 WBS589827:WBS589835 WLO589827:WLO589835 WVK589827:WVK589835 C655365:C655373 IY655363:IY655371 SU655363:SU655371 ACQ655363:ACQ655371 AMM655363:AMM655371 AWI655363:AWI655371 BGE655363:BGE655371 BQA655363:BQA655371 BZW655363:BZW655371 CJS655363:CJS655371 CTO655363:CTO655371 DDK655363:DDK655371 DNG655363:DNG655371 DXC655363:DXC655371 EGY655363:EGY655371 EQU655363:EQU655371 FAQ655363:FAQ655371 FKM655363:FKM655371 FUI655363:FUI655371 GEE655363:GEE655371 GOA655363:GOA655371 GXW655363:GXW655371 HHS655363:HHS655371 HRO655363:HRO655371 IBK655363:IBK655371 ILG655363:ILG655371 IVC655363:IVC655371 JEY655363:JEY655371 JOU655363:JOU655371 JYQ655363:JYQ655371 KIM655363:KIM655371 KSI655363:KSI655371 LCE655363:LCE655371 LMA655363:LMA655371 LVW655363:LVW655371 MFS655363:MFS655371 MPO655363:MPO655371 MZK655363:MZK655371 NJG655363:NJG655371 NTC655363:NTC655371 OCY655363:OCY655371 OMU655363:OMU655371 OWQ655363:OWQ655371 PGM655363:PGM655371 PQI655363:PQI655371 QAE655363:QAE655371 QKA655363:QKA655371 QTW655363:QTW655371 RDS655363:RDS655371 RNO655363:RNO655371 RXK655363:RXK655371 SHG655363:SHG655371 SRC655363:SRC655371 TAY655363:TAY655371 TKU655363:TKU655371 TUQ655363:TUQ655371 UEM655363:UEM655371 UOI655363:UOI655371 UYE655363:UYE655371 VIA655363:VIA655371 VRW655363:VRW655371 WBS655363:WBS655371 WLO655363:WLO655371 WVK655363:WVK655371 C720901:C720909 IY720899:IY720907 SU720899:SU720907 ACQ720899:ACQ720907 AMM720899:AMM720907 AWI720899:AWI720907 BGE720899:BGE720907 BQA720899:BQA720907 BZW720899:BZW720907 CJS720899:CJS720907 CTO720899:CTO720907 DDK720899:DDK720907 DNG720899:DNG720907 DXC720899:DXC720907 EGY720899:EGY720907 EQU720899:EQU720907 FAQ720899:FAQ720907 FKM720899:FKM720907 FUI720899:FUI720907 GEE720899:GEE720907 GOA720899:GOA720907 GXW720899:GXW720907 HHS720899:HHS720907 HRO720899:HRO720907 IBK720899:IBK720907 ILG720899:ILG720907 IVC720899:IVC720907 JEY720899:JEY720907 JOU720899:JOU720907 JYQ720899:JYQ720907 KIM720899:KIM720907 KSI720899:KSI720907 LCE720899:LCE720907 LMA720899:LMA720907 LVW720899:LVW720907 MFS720899:MFS720907 MPO720899:MPO720907 MZK720899:MZK720907 NJG720899:NJG720907 NTC720899:NTC720907 OCY720899:OCY720907 OMU720899:OMU720907 OWQ720899:OWQ720907 PGM720899:PGM720907 PQI720899:PQI720907 QAE720899:QAE720907 QKA720899:QKA720907 QTW720899:QTW720907 RDS720899:RDS720907 RNO720899:RNO720907 RXK720899:RXK720907 SHG720899:SHG720907 SRC720899:SRC720907 TAY720899:TAY720907 TKU720899:TKU720907 TUQ720899:TUQ720907 UEM720899:UEM720907 UOI720899:UOI720907 UYE720899:UYE720907 VIA720899:VIA720907 VRW720899:VRW720907 WBS720899:WBS720907 WLO720899:WLO720907 WVK720899:WVK720907 C786437:C786445 IY786435:IY786443 SU786435:SU786443 ACQ786435:ACQ786443 AMM786435:AMM786443 AWI786435:AWI786443 BGE786435:BGE786443 BQA786435:BQA786443 BZW786435:BZW786443 CJS786435:CJS786443 CTO786435:CTO786443 DDK786435:DDK786443 DNG786435:DNG786443 DXC786435:DXC786443 EGY786435:EGY786443 EQU786435:EQU786443 FAQ786435:FAQ786443 FKM786435:FKM786443 FUI786435:FUI786443 GEE786435:GEE786443 GOA786435:GOA786443 GXW786435:GXW786443 HHS786435:HHS786443 HRO786435:HRO786443 IBK786435:IBK786443 ILG786435:ILG786443 IVC786435:IVC786443 JEY786435:JEY786443 JOU786435:JOU786443 JYQ786435:JYQ786443 KIM786435:KIM786443 KSI786435:KSI786443 LCE786435:LCE786443 LMA786435:LMA786443 LVW786435:LVW786443 MFS786435:MFS786443 MPO786435:MPO786443 MZK786435:MZK786443 NJG786435:NJG786443 NTC786435:NTC786443 OCY786435:OCY786443 OMU786435:OMU786443 OWQ786435:OWQ786443 PGM786435:PGM786443 PQI786435:PQI786443 QAE786435:QAE786443 QKA786435:QKA786443 QTW786435:QTW786443 RDS786435:RDS786443 RNO786435:RNO786443 RXK786435:RXK786443 SHG786435:SHG786443 SRC786435:SRC786443 TAY786435:TAY786443 TKU786435:TKU786443 TUQ786435:TUQ786443 UEM786435:UEM786443 UOI786435:UOI786443 UYE786435:UYE786443 VIA786435:VIA786443 VRW786435:VRW786443 WBS786435:WBS786443 WLO786435:WLO786443 WVK786435:WVK786443 C851973:C851981 IY851971:IY851979 SU851971:SU851979 ACQ851971:ACQ851979 AMM851971:AMM851979 AWI851971:AWI851979 BGE851971:BGE851979 BQA851971:BQA851979 BZW851971:BZW851979 CJS851971:CJS851979 CTO851971:CTO851979 DDK851971:DDK851979 DNG851971:DNG851979 DXC851971:DXC851979 EGY851971:EGY851979 EQU851971:EQU851979 FAQ851971:FAQ851979 FKM851971:FKM851979 FUI851971:FUI851979 GEE851971:GEE851979 GOA851971:GOA851979 GXW851971:GXW851979 HHS851971:HHS851979 HRO851971:HRO851979 IBK851971:IBK851979 ILG851971:ILG851979 IVC851971:IVC851979 JEY851971:JEY851979 JOU851971:JOU851979 JYQ851971:JYQ851979 KIM851971:KIM851979 KSI851971:KSI851979 LCE851971:LCE851979 LMA851971:LMA851979 LVW851971:LVW851979 MFS851971:MFS851979 MPO851971:MPO851979 MZK851971:MZK851979 NJG851971:NJG851979 NTC851971:NTC851979 OCY851971:OCY851979 OMU851971:OMU851979 OWQ851971:OWQ851979 PGM851971:PGM851979 PQI851971:PQI851979 QAE851971:QAE851979 QKA851971:QKA851979 QTW851971:QTW851979 RDS851971:RDS851979 RNO851971:RNO851979 RXK851971:RXK851979 SHG851971:SHG851979 SRC851971:SRC851979 TAY851971:TAY851979 TKU851971:TKU851979 TUQ851971:TUQ851979 UEM851971:UEM851979 UOI851971:UOI851979 UYE851971:UYE851979 VIA851971:VIA851979 VRW851971:VRW851979 WBS851971:WBS851979 WLO851971:WLO851979 WVK851971:WVK851979 C917509:C917517 IY917507:IY917515 SU917507:SU917515 ACQ917507:ACQ917515 AMM917507:AMM917515 AWI917507:AWI917515 BGE917507:BGE917515 BQA917507:BQA917515 BZW917507:BZW917515 CJS917507:CJS917515 CTO917507:CTO917515 DDK917507:DDK917515 DNG917507:DNG917515 DXC917507:DXC917515 EGY917507:EGY917515 EQU917507:EQU917515 FAQ917507:FAQ917515 FKM917507:FKM917515 FUI917507:FUI917515 GEE917507:GEE917515 GOA917507:GOA917515 GXW917507:GXW917515 HHS917507:HHS917515 HRO917507:HRO917515 IBK917507:IBK917515 ILG917507:ILG917515 IVC917507:IVC917515 JEY917507:JEY917515 JOU917507:JOU917515 JYQ917507:JYQ917515 KIM917507:KIM917515 KSI917507:KSI917515 LCE917507:LCE917515 LMA917507:LMA917515 LVW917507:LVW917515 MFS917507:MFS917515 MPO917507:MPO917515 MZK917507:MZK917515 NJG917507:NJG917515 NTC917507:NTC917515 OCY917507:OCY917515 OMU917507:OMU917515 OWQ917507:OWQ917515 PGM917507:PGM917515 PQI917507:PQI917515 QAE917507:QAE917515 QKA917507:QKA917515 QTW917507:QTW917515 RDS917507:RDS917515 RNO917507:RNO917515 RXK917507:RXK917515 SHG917507:SHG917515 SRC917507:SRC917515 TAY917507:TAY917515 TKU917507:TKU917515 TUQ917507:TUQ917515 UEM917507:UEM917515 UOI917507:UOI917515 UYE917507:UYE917515 VIA917507:VIA917515 VRW917507:VRW917515 WBS917507:WBS917515 WLO917507:WLO917515 WVK917507:WVK917515 C983045:C983053 IY983043:IY983051 SU983043:SU983051 ACQ983043:ACQ983051 AMM983043:AMM983051 AWI983043:AWI983051 BGE983043:BGE983051 BQA983043:BQA983051 BZW983043:BZW983051 CJS983043:CJS983051 CTO983043:CTO983051 DDK983043:DDK983051 DNG983043:DNG983051 DXC983043:DXC983051 EGY983043:EGY983051 EQU983043:EQU983051 FAQ983043:FAQ983051 FKM983043:FKM983051 FUI983043:FUI983051 GEE983043:GEE983051 GOA983043:GOA983051 GXW983043:GXW983051 HHS983043:HHS983051 HRO983043:HRO983051 IBK983043:IBK983051 ILG983043:ILG983051 IVC983043:IVC983051 JEY983043:JEY983051 JOU983043:JOU983051 JYQ983043:JYQ983051 KIM983043:KIM983051 KSI983043:KSI983051 LCE983043:LCE983051 LMA983043:LMA983051 LVW983043:LVW983051 MFS983043:MFS983051 MPO983043:MPO983051 MZK983043:MZK983051 NJG983043:NJG983051 NTC983043:NTC983051 OCY983043:OCY983051 OMU983043:OMU983051 OWQ983043:OWQ983051 PGM983043:PGM983051 PQI983043:PQI983051 QAE983043:QAE983051 QKA983043:QKA983051 QTW983043:QTW983051 RDS983043:RDS983051 RNO983043:RNO983051 RXK983043:RXK983051 SHG983043:SHG983051 SRC983043:SRC983051 TAY983043:TAY983051 TKU983043:TKU983051 TUQ983043:TUQ983051 UEM983043:UEM983051 UOI983043:UOI983051 UYE983043:UYE983051 VIA983043:VIA983051 VRW983043:VRW983051 WBS983043:WBS983051 WLO983043:WLO983051 WVK983043:WVK983051 I17:I20 JE16:JE19 TA16:TA19 ACW16:ACW19 AMS16:AMS19 AWO16:AWO19 BGK16:BGK19 BQG16:BQG19 CAC16:CAC19 CJY16:CJY19 CTU16:CTU19 DDQ16:DDQ19 DNM16:DNM19 DXI16:DXI19 EHE16:EHE19 ERA16:ERA19 FAW16:FAW19 FKS16:FKS19 FUO16:FUO19 GEK16:GEK19 GOG16:GOG19 GYC16:GYC19 HHY16:HHY19 HRU16:HRU19 IBQ16:IBQ19 ILM16:ILM19 IVI16:IVI19 JFE16:JFE19 JPA16:JPA19 JYW16:JYW19 KIS16:KIS19 KSO16:KSO19 LCK16:LCK19 LMG16:LMG19 LWC16:LWC19 MFY16:MFY19 MPU16:MPU19 MZQ16:MZQ19 NJM16:NJM19 NTI16:NTI19 ODE16:ODE19 ONA16:ONA19 OWW16:OWW19 PGS16:PGS19 PQO16:PQO19 QAK16:QAK19 QKG16:QKG19 QUC16:QUC19 RDY16:RDY19 RNU16:RNU19 RXQ16:RXQ19 SHM16:SHM19 SRI16:SRI19 TBE16:TBE19 TLA16:TLA19 TUW16:TUW19 UES16:UES19 UOO16:UOO19 UYK16:UYK19 VIG16:VIG19 VSC16:VSC19 WBY16:WBY19 WLU16:WLU19 WVQ16:WVQ19 I65553:I65556 JE65552:JE65555 TA65552:TA65555 ACW65552:ACW65555 AMS65552:AMS65555 AWO65552:AWO65555 BGK65552:BGK65555 BQG65552:BQG65555 CAC65552:CAC65555 CJY65552:CJY65555 CTU65552:CTU65555 DDQ65552:DDQ65555 DNM65552:DNM65555 DXI65552:DXI65555 EHE65552:EHE65555 ERA65552:ERA65555 FAW65552:FAW65555 FKS65552:FKS65555 FUO65552:FUO65555 GEK65552:GEK65555 GOG65552:GOG65555 GYC65552:GYC65555 HHY65552:HHY65555 HRU65552:HRU65555 IBQ65552:IBQ65555 ILM65552:ILM65555 IVI65552:IVI65555 JFE65552:JFE65555 JPA65552:JPA65555 JYW65552:JYW65555 KIS65552:KIS65555 KSO65552:KSO65555 LCK65552:LCK65555 LMG65552:LMG65555 LWC65552:LWC65555 MFY65552:MFY65555 MPU65552:MPU65555 MZQ65552:MZQ65555 NJM65552:NJM65555 NTI65552:NTI65555 ODE65552:ODE65555 ONA65552:ONA65555 OWW65552:OWW65555 PGS65552:PGS65555 PQO65552:PQO65555 QAK65552:QAK65555 QKG65552:QKG65555 QUC65552:QUC65555 RDY65552:RDY65555 RNU65552:RNU65555 RXQ65552:RXQ65555 SHM65552:SHM65555 SRI65552:SRI65555 TBE65552:TBE65555 TLA65552:TLA65555 TUW65552:TUW65555 UES65552:UES65555 UOO65552:UOO65555 UYK65552:UYK65555 VIG65552:VIG65555 VSC65552:VSC65555 WBY65552:WBY65555 WLU65552:WLU65555 WVQ65552:WVQ65555 I131089:I131092 JE131088:JE131091 TA131088:TA131091 ACW131088:ACW131091 AMS131088:AMS131091 AWO131088:AWO131091 BGK131088:BGK131091 BQG131088:BQG131091 CAC131088:CAC131091 CJY131088:CJY131091 CTU131088:CTU131091 DDQ131088:DDQ131091 DNM131088:DNM131091 DXI131088:DXI131091 EHE131088:EHE131091 ERA131088:ERA131091 FAW131088:FAW131091 FKS131088:FKS131091 FUO131088:FUO131091 GEK131088:GEK131091 GOG131088:GOG131091 GYC131088:GYC131091 HHY131088:HHY131091 HRU131088:HRU131091 IBQ131088:IBQ131091 ILM131088:ILM131091 IVI131088:IVI131091 JFE131088:JFE131091 JPA131088:JPA131091 JYW131088:JYW131091 KIS131088:KIS131091 KSO131088:KSO131091 LCK131088:LCK131091 LMG131088:LMG131091 LWC131088:LWC131091 MFY131088:MFY131091 MPU131088:MPU131091 MZQ131088:MZQ131091 NJM131088:NJM131091 NTI131088:NTI131091 ODE131088:ODE131091 ONA131088:ONA131091 OWW131088:OWW131091 PGS131088:PGS131091 PQO131088:PQO131091 QAK131088:QAK131091 QKG131088:QKG131091 QUC131088:QUC131091 RDY131088:RDY131091 RNU131088:RNU131091 RXQ131088:RXQ131091 SHM131088:SHM131091 SRI131088:SRI131091 TBE131088:TBE131091 TLA131088:TLA131091 TUW131088:TUW131091 UES131088:UES131091 UOO131088:UOO131091 UYK131088:UYK131091 VIG131088:VIG131091 VSC131088:VSC131091 WBY131088:WBY131091 WLU131088:WLU131091 WVQ131088:WVQ131091 I196625:I196628 JE196624:JE196627 TA196624:TA196627 ACW196624:ACW196627 AMS196624:AMS196627 AWO196624:AWO196627 BGK196624:BGK196627 BQG196624:BQG196627 CAC196624:CAC196627 CJY196624:CJY196627 CTU196624:CTU196627 DDQ196624:DDQ196627 DNM196624:DNM196627 DXI196624:DXI196627 EHE196624:EHE196627 ERA196624:ERA196627 FAW196624:FAW196627 FKS196624:FKS196627 FUO196624:FUO196627 GEK196624:GEK196627 GOG196624:GOG196627 GYC196624:GYC196627 HHY196624:HHY196627 HRU196624:HRU196627 IBQ196624:IBQ196627 ILM196624:ILM196627 IVI196624:IVI196627 JFE196624:JFE196627 JPA196624:JPA196627 JYW196624:JYW196627 KIS196624:KIS196627 KSO196624:KSO196627 LCK196624:LCK196627 LMG196624:LMG196627 LWC196624:LWC196627 MFY196624:MFY196627 MPU196624:MPU196627 MZQ196624:MZQ196627 NJM196624:NJM196627 NTI196624:NTI196627 ODE196624:ODE196627 ONA196624:ONA196627 OWW196624:OWW196627 PGS196624:PGS196627 PQO196624:PQO196627 QAK196624:QAK196627 QKG196624:QKG196627 QUC196624:QUC196627 RDY196624:RDY196627 RNU196624:RNU196627 RXQ196624:RXQ196627 SHM196624:SHM196627 SRI196624:SRI196627 TBE196624:TBE196627 TLA196624:TLA196627 TUW196624:TUW196627 UES196624:UES196627 UOO196624:UOO196627 UYK196624:UYK196627 VIG196624:VIG196627 VSC196624:VSC196627 WBY196624:WBY196627 WLU196624:WLU196627 WVQ196624:WVQ196627 I262161:I262164 JE262160:JE262163 TA262160:TA262163 ACW262160:ACW262163 AMS262160:AMS262163 AWO262160:AWO262163 BGK262160:BGK262163 BQG262160:BQG262163 CAC262160:CAC262163 CJY262160:CJY262163 CTU262160:CTU262163 DDQ262160:DDQ262163 DNM262160:DNM262163 DXI262160:DXI262163 EHE262160:EHE262163 ERA262160:ERA262163 FAW262160:FAW262163 FKS262160:FKS262163 FUO262160:FUO262163 GEK262160:GEK262163 GOG262160:GOG262163 GYC262160:GYC262163 HHY262160:HHY262163 HRU262160:HRU262163 IBQ262160:IBQ262163 ILM262160:ILM262163 IVI262160:IVI262163 JFE262160:JFE262163 JPA262160:JPA262163 JYW262160:JYW262163 KIS262160:KIS262163 KSO262160:KSO262163 LCK262160:LCK262163 LMG262160:LMG262163 LWC262160:LWC262163 MFY262160:MFY262163 MPU262160:MPU262163 MZQ262160:MZQ262163 NJM262160:NJM262163 NTI262160:NTI262163 ODE262160:ODE262163 ONA262160:ONA262163 OWW262160:OWW262163 PGS262160:PGS262163 PQO262160:PQO262163 QAK262160:QAK262163 QKG262160:QKG262163 QUC262160:QUC262163 RDY262160:RDY262163 RNU262160:RNU262163 RXQ262160:RXQ262163 SHM262160:SHM262163 SRI262160:SRI262163 TBE262160:TBE262163 TLA262160:TLA262163 TUW262160:TUW262163 UES262160:UES262163 UOO262160:UOO262163 UYK262160:UYK262163 VIG262160:VIG262163 VSC262160:VSC262163 WBY262160:WBY262163 WLU262160:WLU262163 WVQ262160:WVQ262163 I327697:I327700 JE327696:JE327699 TA327696:TA327699 ACW327696:ACW327699 AMS327696:AMS327699 AWO327696:AWO327699 BGK327696:BGK327699 BQG327696:BQG327699 CAC327696:CAC327699 CJY327696:CJY327699 CTU327696:CTU327699 DDQ327696:DDQ327699 DNM327696:DNM327699 DXI327696:DXI327699 EHE327696:EHE327699 ERA327696:ERA327699 FAW327696:FAW327699 FKS327696:FKS327699 FUO327696:FUO327699 GEK327696:GEK327699 GOG327696:GOG327699 GYC327696:GYC327699 HHY327696:HHY327699 HRU327696:HRU327699 IBQ327696:IBQ327699 ILM327696:ILM327699 IVI327696:IVI327699 JFE327696:JFE327699 JPA327696:JPA327699 JYW327696:JYW327699 KIS327696:KIS327699 KSO327696:KSO327699 LCK327696:LCK327699 LMG327696:LMG327699 LWC327696:LWC327699 MFY327696:MFY327699 MPU327696:MPU327699 MZQ327696:MZQ327699 NJM327696:NJM327699 NTI327696:NTI327699 ODE327696:ODE327699 ONA327696:ONA327699 OWW327696:OWW327699 PGS327696:PGS327699 PQO327696:PQO327699 QAK327696:QAK327699 QKG327696:QKG327699 QUC327696:QUC327699 RDY327696:RDY327699 RNU327696:RNU327699 RXQ327696:RXQ327699 SHM327696:SHM327699 SRI327696:SRI327699 TBE327696:TBE327699 TLA327696:TLA327699 TUW327696:TUW327699 UES327696:UES327699 UOO327696:UOO327699 UYK327696:UYK327699 VIG327696:VIG327699 VSC327696:VSC327699 WBY327696:WBY327699 WLU327696:WLU327699 WVQ327696:WVQ327699 I393233:I393236 JE393232:JE393235 TA393232:TA393235 ACW393232:ACW393235 AMS393232:AMS393235 AWO393232:AWO393235 BGK393232:BGK393235 BQG393232:BQG393235 CAC393232:CAC393235 CJY393232:CJY393235 CTU393232:CTU393235 DDQ393232:DDQ393235 DNM393232:DNM393235 DXI393232:DXI393235 EHE393232:EHE393235 ERA393232:ERA393235 FAW393232:FAW393235 FKS393232:FKS393235 FUO393232:FUO393235 GEK393232:GEK393235 GOG393232:GOG393235 GYC393232:GYC393235 HHY393232:HHY393235 HRU393232:HRU393235 IBQ393232:IBQ393235 ILM393232:ILM393235 IVI393232:IVI393235 JFE393232:JFE393235 JPA393232:JPA393235 JYW393232:JYW393235 KIS393232:KIS393235 KSO393232:KSO393235 LCK393232:LCK393235 LMG393232:LMG393235 LWC393232:LWC393235 MFY393232:MFY393235 MPU393232:MPU393235 MZQ393232:MZQ393235 NJM393232:NJM393235 NTI393232:NTI393235 ODE393232:ODE393235 ONA393232:ONA393235 OWW393232:OWW393235 PGS393232:PGS393235 PQO393232:PQO393235 QAK393232:QAK393235 QKG393232:QKG393235 QUC393232:QUC393235 RDY393232:RDY393235 RNU393232:RNU393235 RXQ393232:RXQ393235 SHM393232:SHM393235 SRI393232:SRI393235 TBE393232:TBE393235 TLA393232:TLA393235 TUW393232:TUW393235 UES393232:UES393235 UOO393232:UOO393235 UYK393232:UYK393235 VIG393232:VIG393235 VSC393232:VSC393235 WBY393232:WBY393235 WLU393232:WLU393235 WVQ393232:WVQ393235 I458769:I458772 JE458768:JE458771 TA458768:TA458771 ACW458768:ACW458771 AMS458768:AMS458771 AWO458768:AWO458771 BGK458768:BGK458771 BQG458768:BQG458771 CAC458768:CAC458771 CJY458768:CJY458771 CTU458768:CTU458771 DDQ458768:DDQ458771 DNM458768:DNM458771 DXI458768:DXI458771 EHE458768:EHE458771 ERA458768:ERA458771 FAW458768:FAW458771 FKS458768:FKS458771 FUO458768:FUO458771 GEK458768:GEK458771 GOG458768:GOG458771 GYC458768:GYC458771 HHY458768:HHY458771 HRU458768:HRU458771 IBQ458768:IBQ458771 ILM458768:ILM458771 IVI458768:IVI458771 JFE458768:JFE458771 JPA458768:JPA458771 JYW458768:JYW458771 KIS458768:KIS458771 KSO458768:KSO458771 LCK458768:LCK458771 LMG458768:LMG458771 LWC458768:LWC458771 MFY458768:MFY458771 MPU458768:MPU458771 MZQ458768:MZQ458771 NJM458768:NJM458771 NTI458768:NTI458771 ODE458768:ODE458771 ONA458768:ONA458771 OWW458768:OWW458771 PGS458768:PGS458771 PQO458768:PQO458771 QAK458768:QAK458771 QKG458768:QKG458771 QUC458768:QUC458771 RDY458768:RDY458771 RNU458768:RNU458771 RXQ458768:RXQ458771 SHM458768:SHM458771 SRI458768:SRI458771 TBE458768:TBE458771 TLA458768:TLA458771 TUW458768:TUW458771 UES458768:UES458771 UOO458768:UOO458771 UYK458768:UYK458771 VIG458768:VIG458771 VSC458768:VSC458771 WBY458768:WBY458771 WLU458768:WLU458771 WVQ458768:WVQ458771 I524305:I524308 JE524304:JE524307 TA524304:TA524307 ACW524304:ACW524307 AMS524304:AMS524307 AWO524304:AWO524307 BGK524304:BGK524307 BQG524304:BQG524307 CAC524304:CAC524307 CJY524304:CJY524307 CTU524304:CTU524307 DDQ524304:DDQ524307 DNM524304:DNM524307 DXI524304:DXI524307 EHE524304:EHE524307 ERA524304:ERA524307 FAW524304:FAW524307 FKS524304:FKS524307 FUO524304:FUO524307 GEK524304:GEK524307 GOG524304:GOG524307 GYC524304:GYC524307 HHY524304:HHY524307 HRU524304:HRU524307 IBQ524304:IBQ524307 ILM524304:ILM524307 IVI524304:IVI524307 JFE524304:JFE524307 JPA524304:JPA524307 JYW524304:JYW524307 KIS524304:KIS524307 KSO524304:KSO524307 LCK524304:LCK524307 LMG524304:LMG524307 LWC524304:LWC524307 MFY524304:MFY524307 MPU524304:MPU524307 MZQ524304:MZQ524307 NJM524304:NJM524307 NTI524304:NTI524307 ODE524304:ODE524307 ONA524304:ONA524307 OWW524304:OWW524307 PGS524304:PGS524307 PQO524304:PQO524307 QAK524304:QAK524307 QKG524304:QKG524307 QUC524304:QUC524307 RDY524304:RDY524307 RNU524304:RNU524307 RXQ524304:RXQ524307 SHM524304:SHM524307 SRI524304:SRI524307 TBE524304:TBE524307 TLA524304:TLA524307 TUW524304:TUW524307 UES524304:UES524307 UOO524304:UOO524307 UYK524304:UYK524307 VIG524304:VIG524307 VSC524304:VSC524307 WBY524304:WBY524307 WLU524304:WLU524307 WVQ524304:WVQ524307 I589841:I589844 JE589840:JE589843 TA589840:TA589843 ACW589840:ACW589843 AMS589840:AMS589843 AWO589840:AWO589843 BGK589840:BGK589843 BQG589840:BQG589843 CAC589840:CAC589843 CJY589840:CJY589843 CTU589840:CTU589843 DDQ589840:DDQ589843 DNM589840:DNM589843 DXI589840:DXI589843 EHE589840:EHE589843 ERA589840:ERA589843 FAW589840:FAW589843 FKS589840:FKS589843 FUO589840:FUO589843 GEK589840:GEK589843 GOG589840:GOG589843 GYC589840:GYC589843 HHY589840:HHY589843 HRU589840:HRU589843 IBQ589840:IBQ589843 ILM589840:ILM589843 IVI589840:IVI589843 JFE589840:JFE589843 JPA589840:JPA589843 JYW589840:JYW589843 KIS589840:KIS589843 KSO589840:KSO589843 LCK589840:LCK589843 LMG589840:LMG589843 LWC589840:LWC589843 MFY589840:MFY589843 MPU589840:MPU589843 MZQ589840:MZQ589843 NJM589840:NJM589843 NTI589840:NTI589843 ODE589840:ODE589843 ONA589840:ONA589843 OWW589840:OWW589843 PGS589840:PGS589843 PQO589840:PQO589843 QAK589840:QAK589843 QKG589840:QKG589843 QUC589840:QUC589843 RDY589840:RDY589843 RNU589840:RNU589843 RXQ589840:RXQ589843 SHM589840:SHM589843 SRI589840:SRI589843 TBE589840:TBE589843 TLA589840:TLA589843 TUW589840:TUW589843 UES589840:UES589843 UOO589840:UOO589843 UYK589840:UYK589843 VIG589840:VIG589843 VSC589840:VSC589843 WBY589840:WBY589843 WLU589840:WLU589843 WVQ589840:WVQ589843 I655377:I655380 JE655376:JE655379 TA655376:TA655379 ACW655376:ACW655379 AMS655376:AMS655379 AWO655376:AWO655379 BGK655376:BGK655379 BQG655376:BQG655379 CAC655376:CAC655379 CJY655376:CJY655379 CTU655376:CTU655379 DDQ655376:DDQ655379 DNM655376:DNM655379 DXI655376:DXI655379 EHE655376:EHE655379 ERA655376:ERA655379 FAW655376:FAW655379 FKS655376:FKS655379 FUO655376:FUO655379 GEK655376:GEK655379 GOG655376:GOG655379 GYC655376:GYC655379 HHY655376:HHY655379 HRU655376:HRU655379 IBQ655376:IBQ655379 ILM655376:ILM655379 IVI655376:IVI655379 JFE655376:JFE655379 JPA655376:JPA655379 JYW655376:JYW655379 KIS655376:KIS655379 KSO655376:KSO655379 LCK655376:LCK655379 LMG655376:LMG655379 LWC655376:LWC655379 MFY655376:MFY655379 MPU655376:MPU655379 MZQ655376:MZQ655379 NJM655376:NJM655379 NTI655376:NTI655379 ODE655376:ODE655379 ONA655376:ONA655379 OWW655376:OWW655379 PGS655376:PGS655379 PQO655376:PQO655379 QAK655376:QAK655379 QKG655376:QKG655379 QUC655376:QUC655379 RDY655376:RDY655379 RNU655376:RNU655379 RXQ655376:RXQ655379 SHM655376:SHM655379 SRI655376:SRI655379 TBE655376:TBE655379 TLA655376:TLA655379 TUW655376:TUW655379 UES655376:UES655379 UOO655376:UOO655379 UYK655376:UYK655379 VIG655376:VIG655379 VSC655376:VSC655379 WBY655376:WBY655379 WLU655376:WLU655379 WVQ655376:WVQ655379 I720913:I720916 JE720912:JE720915 TA720912:TA720915 ACW720912:ACW720915 AMS720912:AMS720915 AWO720912:AWO720915 BGK720912:BGK720915 BQG720912:BQG720915 CAC720912:CAC720915 CJY720912:CJY720915 CTU720912:CTU720915 DDQ720912:DDQ720915 DNM720912:DNM720915 DXI720912:DXI720915 EHE720912:EHE720915 ERA720912:ERA720915 FAW720912:FAW720915 FKS720912:FKS720915 FUO720912:FUO720915 GEK720912:GEK720915 GOG720912:GOG720915 GYC720912:GYC720915 HHY720912:HHY720915 HRU720912:HRU720915 IBQ720912:IBQ720915 ILM720912:ILM720915 IVI720912:IVI720915 JFE720912:JFE720915 JPA720912:JPA720915 JYW720912:JYW720915 KIS720912:KIS720915 KSO720912:KSO720915 LCK720912:LCK720915 LMG720912:LMG720915 LWC720912:LWC720915 MFY720912:MFY720915 MPU720912:MPU720915 MZQ720912:MZQ720915 NJM720912:NJM720915 NTI720912:NTI720915 ODE720912:ODE720915 ONA720912:ONA720915 OWW720912:OWW720915 PGS720912:PGS720915 PQO720912:PQO720915 QAK720912:QAK720915 QKG720912:QKG720915 QUC720912:QUC720915 RDY720912:RDY720915 RNU720912:RNU720915 RXQ720912:RXQ720915 SHM720912:SHM720915 SRI720912:SRI720915 TBE720912:TBE720915 TLA720912:TLA720915 TUW720912:TUW720915 UES720912:UES720915 UOO720912:UOO720915 UYK720912:UYK720915 VIG720912:VIG720915 VSC720912:VSC720915 WBY720912:WBY720915 WLU720912:WLU720915 WVQ720912:WVQ720915 I786449:I786452 JE786448:JE786451 TA786448:TA786451 ACW786448:ACW786451 AMS786448:AMS786451 AWO786448:AWO786451 BGK786448:BGK786451 BQG786448:BQG786451 CAC786448:CAC786451 CJY786448:CJY786451 CTU786448:CTU786451 DDQ786448:DDQ786451 DNM786448:DNM786451 DXI786448:DXI786451 EHE786448:EHE786451 ERA786448:ERA786451 FAW786448:FAW786451 FKS786448:FKS786451 FUO786448:FUO786451 GEK786448:GEK786451 GOG786448:GOG786451 GYC786448:GYC786451 HHY786448:HHY786451 HRU786448:HRU786451 IBQ786448:IBQ786451 ILM786448:ILM786451 IVI786448:IVI786451 JFE786448:JFE786451 JPA786448:JPA786451 JYW786448:JYW786451 KIS786448:KIS786451 KSO786448:KSO786451 LCK786448:LCK786451 LMG786448:LMG786451 LWC786448:LWC786451 MFY786448:MFY786451 MPU786448:MPU786451 MZQ786448:MZQ786451 NJM786448:NJM786451 NTI786448:NTI786451 ODE786448:ODE786451 ONA786448:ONA786451 OWW786448:OWW786451 PGS786448:PGS786451 PQO786448:PQO786451 QAK786448:QAK786451 QKG786448:QKG786451 QUC786448:QUC786451 RDY786448:RDY786451 RNU786448:RNU786451 RXQ786448:RXQ786451 SHM786448:SHM786451 SRI786448:SRI786451 TBE786448:TBE786451 TLA786448:TLA786451 TUW786448:TUW786451 UES786448:UES786451 UOO786448:UOO786451 UYK786448:UYK786451 VIG786448:VIG786451 VSC786448:VSC786451 WBY786448:WBY786451 WLU786448:WLU786451 WVQ786448:WVQ786451 I851985:I851988 JE851984:JE851987 TA851984:TA851987 ACW851984:ACW851987 AMS851984:AMS851987 AWO851984:AWO851987 BGK851984:BGK851987 BQG851984:BQG851987 CAC851984:CAC851987 CJY851984:CJY851987 CTU851984:CTU851987 DDQ851984:DDQ851987 DNM851984:DNM851987 DXI851984:DXI851987 EHE851984:EHE851987 ERA851984:ERA851987 FAW851984:FAW851987 FKS851984:FKS851987 FUO851984:FUO851987 GEK851984:GEK851987 GOG851984:GOG851987 GYC851984:GYC851987 HHY851984:HHY851987 HRU851984:HRU851987 IBQ851984:IBQ851987 ILM851984:ILM851987 IVI851984:IVI851987 JFE851984:JFE851987 JPA851984:JPA851987 JYW851984:JYW851987 KIS851984:KIS851987 KSO851984:KSO851987 LCK851984:LCK851987 LMG851984:LMG851987 LWC851984:LWC851987 MFY851984:MFY851987 MPU851984:MPU851987 MZQ851984:MZQ851987 NJM851984:NJM851987 NTI851984:NTI851987 ODE851984:ODE851987 ONA851984:ONA851987 OWW851984:OWW851987 PGS851984:PGS851987 PQO851984:PQO851987 QAK851984:QAK851987 QKG851984:QKG851987 QUC851984:QUC851987 RDY851984:RDY851987 RNU851984:RNU851987 RXQ851984:RXQ851987 SHM851984:SHM851987 SRI851984:SRI851987 TBE851984:TBE851987 TLA851984:TLA851987 TUW851984:TUW851987 UES851984:UES851987 UOO851984:UOO851987 UYK851984:UYK851987 VIG851984:VIG851987 VSC851984:VSC851987 WBY851984:WBY851987 WLU851984:WLU851987 WVQ851984:WVQ851987 I917521:I917524 JE917520:JE917523 TA917520:TA917523 ACW917520:ACW917523 AMS917520:AMS917523 AWO917520:AWO917523 BGK917520:BGK917523 BQG917520:BQG917523 CAC917520:CAC917523 CJY917520:CJY917523 CTU917520:CTU917523 DDQ917520:DDQ917523 DNM917520:DNM917523 DXI917520:DXI917523 EHE917520:EHE917523 ERA917520:ERA917523 FAW917520:FAW917523 FKS917520:FKS917523 FUO917520:FUO917523 GEK917520:GEK917523 GOG917520:GOG917523 GYC917520:GYC917523 HHY917520:HHY917523 HRU917520:HRU917523 IBQ917520:IBQ917523 ILM917520:ILM917523 IVI917520:IVI917523 JFE917520:JFE917523 JPA917520:JPA917523 JYW917520:JYW917523 KIS917520:KIS917523 KSO917520:KSO917523 LCK917520:LCK917523 LMG917520:LMG917523 LWC917520:LWC917523 MFY917520:MFY917523 MPU917520:MPU917523 MZQ917520:MZQ917523 NJM917520:NJM917523 NTI917520:NTI917523 ODE917520:ODE917523 ONA917520:ONA917523 OWW917520:OWW917523 PGS917520:PGS917523 PQO917520:PQO917523 QAK917520:QAK917523 QKG917520:QKG917523 QUC917520:QUC917523 RDY917520:RDY917523 RNU917520:RNU917523 RXQ917520:RXQ917523 SHM917520:SHM917523 SRI917520:SRI917523 TBE917520:TBE917523 TLA917520:TLA917523 TUW917520:TUW917523 UES917520:UES917523 UOO917520:UOO917523 UYK917520:UYK917523 VIG917520:VIG917523 VSC917520:VSC917523 WBY917520:WBY917523 WLU917520:WLU917523 WVQ917520:WVQ917523 I983057:I983060 JE983056:JE983059 TA983056:TA983059 ACW983056:ACW983059 AMS983056:AMS983059 AWO983056:AWO983059 BGK983056:BGK983059 BQG983056:BQG983059 CAC983056:CAC983059 CJY983056:CJY983059 CTU983056:CTU983059 DDQ983056:DDQ983059 DNM983056:DNM983059 DXI983056:DXI983059 EHE983056:EHE983059 ERA983056:ERA983059 FAW983056:FAW983059 FKS983056:FKS983059 FUO983056:FUO983059 GEK983056:GEK983059 GOG983056:GOG983059 GYC983056:GYC983059 HHY983056:HHY983059 HRU983056:HRU983059 IBQ983056:IBQ983059 ILM983056:ILM983059 IVI983056:IVI983059 JFE983056:JFE983059 JPA983056:JPA983059 JYW983056:JYW983059 KIS983056:KIS983059 KSO983056:KSO983059 LCK983056:LCK983059 LMG983056:LMG983059 LWC983056:LWC983059 MFY983056:MFY983059 MPU983056:MPU983059 MZQ983056:MZQ983059 NJM983056:NJM983059 NTI983056:NTI983059 ODE983056:ODE983059 ONA983056:ONA983059 OWW983056:OWW983059 PGS983056:PGS983059 PQO983056:PQO983059 QAK983056:QAK983059 QKG983056:QKG983059 QUC983056:QUC983059 RDY983056:RDY983059 RNU983056:RNU983059 RXQ983056:RXQ983059 SHM983056:SHM983059 SRI983056:SRI983059 TBE983056:TBE983059 TLA983056:TLA983059 TUW983056:TUW983059 UES983056:UES983059 UOO983056:UOO983059 UYK983056:UYK983059 VIG983056:VIG983059 VSC983056:VSC983059 WBY983056:WBY983059 WLU983056:WLU983059 WVQ983056:WVQ983059 C65556:C65578 IY65554:IY65576 SU65554:SU65576 ACQ65554:ACQ65576 AMM65554:AMM65576 AWI65554:AWI65576 BGE65554:BGE65576 BQA65554:BQA65576 BZW65554:BZW65576 CJS65554:CJS65576 CTO65554:CTO65576 DDK65554:DDK65576 DNG65554:DNG65576 DXC65554:DXC65576 EGY65554:EGY65576 EQU65554:EQU65576 FAQ65554:FAQ65576 FKM65554:FKM65576 FUI65554:FUI65576 GEE65554:GEE65576 GOA65554:GOA65576 GXW65554:GXW65576 HHS65554:HHS65576 HRO65554:HRO65576 IBK65554:IBK65576 ILG65554:ILG65576 IVC65554:IVC65576 JEY65554:JEY65576 JOU65554:JOU65576 JYQ65554:JYQ65576 KIM65554:KIM65576 KSI65554:KSI65576 LCE65554:LCE65576 LMA65554:LMA65576 LVW65554:LVW65576 MFS65554:MFS65576 MPO65554:MPO65576 MZK65554:MZK65576 NJG65554:NJG65576 NTC65554:NTC65576 OCY65554:OCY65576 OMU65554:OMU65576 OWQ65554:OWQ65576 PGM65554:PGM65576 PQI65554:PQI65576 QAE65554:QAE65576 QKA65554:QKA65576 QTW65554:QTW65576 RDS65554:RDS65576 RNO65554:RNO65576 RXK65554:RXK65576 SHG65554:SHG65576 SRC65554:SRC65576 TAY65554:TAY65576 TKU65554:TKU65576 TUQ65554:TUQ65576 UEM65554:UEM65576 UOI65554:UOI65576 UYE65554:UYE65576 VIA65554:VIA65576 VRW65554:VRW65576 WBS65554:WBS65576 WLO65554:WLO65576 WVK65554:WVK65576 C131092:C131114 IY131090:IY131112 SU131090:SU131112 ACQ131090:ACQ131112 AMM131090:AMM131112 AWI131090:AWI131112 BGE131090:BGE131112 BQA131090:BQA131112 BZW131090:BZW131112 CJS131090:CJS131112 CTO131090:CTO131112 DDK131090:DDK131112 DNG131090:DNG131112 DXC131090:DXC131112 EGY131090:EGY131112 EQU131090:EQU131112 FAQ131090:FAQ131112 FKM131090:FKM131112 FUI131090:FUI131112 GEE131090:GEE131112 GOA131090:GOA131112 GXW131090:GXW131112 HHS131090:HHS131112 HRO131090:HRO131112 IBK131090:IBK131112 ILG131090:ILG131112 IVC131090:IVC131112 JEY131090:JEY131112 JOU131090:JOU131112 JYQ131090:JYQ131112 KIM131090:KIM131112 KSI131090:KSI131112 LCE131090:LCE131112 LMA131090:LMA131112 LVW131090:LVW131112 MFS131090:MFS131112 MPO131090:MPO131112 MZK131090:MZK131112 NJG131090:NJG131112 NTC131090:NTC131112 OCY131090:OCY131112 OMU131090:OMU131112 OWQ131090:OWQ131112 PGM131090:PGM131112 PQI131090:PQI131112 QAE131090:QAE131112 QKA131090:QKA131112 QTW131090:QTW131112 RDS131090:RDS131112 RNO131090:RNO131112 RXK131090:RXK131112 SHG131090:SHG131112 SRC131090:SRC131112 TAY131090:TAY131112 TKU131090:TKU131112 TUQ131090:TUQ131112 UEM131090:UEM131112 UOI131090:UOI131112 UYE131090:UYE131112 VIA131090:VIA131112 VRW131090:VRW131112 WBS131090:WBS131112 WLO131090:WLO131112 WVK131090:WVK131112 C196628:C196650 IY196626:IY196648 SU196626:SU196648 ACQ196626:ACQ196648 AMM196626:AMM196648 AWI196626:AWI196648 BGE196626:BGE196648 BQA196626:BQA196648 BZW196626:BZW196648 CJS196626:CJS196648 CTO196626:CTO196648 DDK196626:DDK196648 DNG196626:DNG196648 DXC196626:DXC196648 EGY196626:EGY196648 EQU196626:EQU196648 FAQ196626:FAQ196648 FKM196626:FKM196648 FUI196626:FUI196648 GEE196626:GEE196648 GOA196626:GOA196648 GXW196626:GXW196648 HHS196626:HHS196648 HRO196626:HRO196648 IBK196626:IBK196648 ILG196626:ILG196648 IVC196626:IVC196648 JEY196626:JEY196648 JOU196626:JOU196648 JYQ196626:JYQ196648 KIM196626:KIM196648 KSI196626:KSI196648 LCE196626:LCE196648 LMA196626:LMA196648 LVW196626:LVW196648 MFS196626:MFS196648 MPO196626:MPO196648 MZK196626:MZK196648 NJG196626:NJG196648 NTC196626:NTC196648 OCY196626:OCY196648 OMU196626:OMU196648 OWQ196626:OWQ196648 PGM196626:PGM196648 PQI196626:PQI196648 QAE196626:QAE196648 QKA196626:QKA196648 QTW196626:QTW196648 RDS196626:RDS196648 RNO196626:RNO196648 RXK196626:RXK196648 SHG196626:SHG196648 SRC196626:SRC196648 TAY196626:TAY196648 TKU196626:TKU196648 TUQ196626:TUQ196648 UEM196626:UEM196648 UOI196626:UOI196648 UYE196626:UYE196648 VIA196626:VIA196648 VRW196626:VRW196648 WBS196626:WBS196648 WLO196626:WLO196648 WVK196626:WVK196648 C262164:C262186 IY262162:IY262184 SU262162:SU262184 ACQ262162:ACQ262184 AMM262162:AMM262184 AWI262162:AWI262184 BGE262162:BGE262184 BQA262162:BQA262184 BZW262162:BZW262184 CJS262162:CJS262184 CTO262162:CTO262184 DDK262162:DDK262184 DNG262162:DNG262184 DXC262162:DXC262184 EGY262162:EGY262184 EQU262162:EQU262184 FAQ262162:FAQ262184 FKM262162:FKM262184 FUI262162:FUI262184 GEE262162:GEE262184 GOA262162:GOA262184 GXW262162:GXW262184 HHS262162:HHS262184 HRO262162:HRO262184 IBK262162:IBK262184 ILG262162:ILG262184 IVC262162:IVC262184 JEY262162:JEY262184 JOU262162:JOU262184 JYQ262162:JYQ262184 KIM262162:KIM262184 KSI262162:KSI262184 LCE262162:LCE262184 LMA262162:LMA262184 LVW262162:LVW262184 MFS262162:MFS262184 MPO262162:MPO262184 MZK262162:MZK262184 NJG262162:NJG262184 NTC262162:NTC262184 OCY262162:OCY262184 OMU262162:OMU262184 OWQ262162:OWQ262184 PGM262162:PGM262184 PQI262162:PQI262184 QAE262162:QAE262184 QKA262162:QKA262184 QTW262162:QTW262184 RDS262162:RDS262184 RNO262162:RNO262184 RXK262162:RXK262184 SHG262162:SHG262184 SRC262162:SRC262184 TAY262162:TAY262184 TKU262162:TKU262184 TUQ262162:TUQ262184 UEM262162:UEM262184 UOI262162:UOI262184 UYE262162:UYE262184 VIA262162:VIA262184 VRW262162:VRW262184 WBS262162:WBS262184 WLO262162:WLO262184 WVK262162:WVK262184 C327700:C327722 IY327698:IY327720 SU327698:SU327720 ACQ327698:ACQ327720 AMM327698:AMM327720 AWI327698:AWI327720 BGE327698:BGE327720 BQA327698:BQA327720 BZW327698:BZW327720 CJS327698:CJS327720 CTO327698:CTO327720 DDK327698:DDK327720 DNG327698:DNG327720 DXC327698:DXC327720 EGY327698:EGY327720 EQU327698:EQU327720 FAQ327698:FAQ327720 FKM327698:FKM327720 FUI327698:FUI327720 GEE327698:GEE327720 GOA327698:GOA327720 GXW327698:GXW327720 HHS327698:HHS327720 HRO327698:HRO327720 IBK327698:IBK327720 ILG327698:ILG327720 IVC327698:IVC327720 JEY327698:JEY327720 JOU327698:JOU327720 JYQ327698:JYQ327720 KIM327698:KIM327720 KSI327698:KSI327720 LCE327698:LCE327720 LMA327698:LMA327720 LVW327698:LVW327720 MFS327698:MFS327720 MPO327698:MPO327720 MZK327698:MZK327720 NJG327698:NJG327720 NTC327698:NTC327720 OCY327698:OCY327720 OMU327698:OMU327720 OWQ327698:OWQ327720 PGM327698:PGM327720 PQI327698:PQI327720 QAE327698:QAE327720 QKA327698:QKA327720 QTW327698:QTW327720 RDS327698:RDS327720 RNO327698:RNO327720 RXK327698:RXK327720 SHG327698:SHG327720 SRC327698:SRC327720 TAY327698:TAY327720 TKU327698:TKU327720 TUQ327698:TUQ327720 UEM327698:UEM327720 UOI327698:UOI327720 UYE327698:UYE327720 VIA327698:VIA327720 VRW327698:VRW327720 WBS327698:WBS327720 WLO327698:WLO327720 WVK327698:WVK327720 C393236:C393258 IY393234:IY393256 SU393234:SU393256 ACQ393234:ACQ393256 AMM393234:AMM393256 AWI393234:AWI393256 BGE393234:BGE393256 BQA393234:BQA393256 BZW393234:BZW393256 CJS393234:CJS393256 CTO393234:CTO393256 DDK393234:DDK393256 DNG393234:DNG393256 DXC393234:DXC393256 EGY393234:EGY393256 EQU393234:EQU393256 FAQ393234:FAQ393256 FKM393234:FKM393256 FUI393234:FUI393256 GEE393234:GEE393256 GOA393234:GOA393256 GXW393234:GXW393256 HHS393234:HHS393256 HRO393234:HRO393256 IBK393234:IBK393256 ILG393234:ILG393256 IVC393234:IVC393256 JEY393234:JEY393256 JOU393234:JOU393256 JYQ393234:JYQ393256 KIM393234:KIM393256 KSI393234:KSI393256 LCE393234:LCE393256 LMA393234:LMA393256 LVW393234:LVW393256 MFS393234:MFS393256 MPO393234:MPO393256 MZK393234:MZK393256 NJG393234:NJG393256 NTC393234:NTC393256 OCY393234:OCY393256 OMU393234:OMU393256 OWQ393234:OWQ393256 PGM393234:PGM393256 PQI393234:PQI393256 QAE393234:QAE393256 QKA393234:QKA393256 QTW393234:QTW393256 RDS393234:RDS393256 RNO393234:RNO393256 RXK393234:RXK393256 SHG393234:SHG393256 SRC393234:SRC393256 TAY393234:TAY393256 TKU393234:TKU393256 TUQ393234:TUQ393256 UEM393234:UEM393256 UOI393234:UOI393256 UYE393234:UYE393256 VIA393234:VIA393256 VRW393234:VRW393256 WBS393234:WBS393256 WLO393234:WLO393256 WVK393234:WVK393256 C458772:C458794 IY458770:IY458792 SU458770:SU458792 ACQ458770:ACQ458792 AMM458770:AMM458792 AWI458770:AWI458792 BGE458770:BGE458792 BQA458770:BQA458792 BZW458770:BZW458792 CJS458770:CJS458792 CTO458770:CTO458792 DDK458770:DDK458792 DNG458770:DNG458792 DXC458770:DXC458792 EGY458770:EGY458792 EQU458770:EQU458792 FAQ458770:FAQ458792 FKM458770:FKM458792 FUI458770:FUI458792 GEE458770:GEE458792 GOA458770:GOA458792 GXW458770:GXW458792 HHS458770:HHS458792 HRO458770:HRO458792 IBK458770:IBK458792 ILG458770:ILG458792 IVC458770:IVC458792 JEY458770:JEY458792 JOU458770:JOU458792 JYQ458770:JYQ458792 KIM458770:KIM458792 KSI458770:KSI458792 LCE458770:LCE458792 LMA458770:LMA458792 LVW458770:LVW458792 MFS458770:MFS458792 MPO458770:MPO458792 MZK458770:MZK458792 NJG458770:NJG458792 NTC458770:NTC458792 OCY458770:OCY458792 OMU458770:OMU458792 OWQ458770:OWQ458792 PGM458770:PGM458792 PQI458770:PQI458792 QAE458770:QAE458792 QKA458770:QKA458792 QTW458770:QTW458792 RDS458770:RDS458792 RNO458770:RNO458792 RXK458770:RXK458792 SHG458770:SHG458792 SRC458770:SRC458792 TAY458770:TAY458792 TKU458770:TKU458792 TUQ458770:TUQ458792 UEM458770:UEM458792 UOI458770:UOI458792 UYE458770:UYE458792 VIA458770:VIA458792 VRW458770:VRW458792 WBS458770:WBS458792 WLO458770:WLO458792 WVK458770:WVK458792 C524308:C524330 IY524306:IY524328 SU524306:SU524328 ACQ524306:ACQ524328 AMM524306:AMM524328 AWI524306:AWI524328 BGE524306:BGE524328 BQA524306:BQA524328 BZW524306:BZW524328 CJS524306:CJS524328 CTO524306:CTO524328 DDK524306:DDK524328 DNG524306:DNG524328 DXC524306:DXC524328 EGY524306:EGY524328 EQU524306:EQU524328 FAQ524306:FAQ524328 FKM524306:FKM524328 FUI524306:FUI524328 GEE524306:GEE524328 GOA524306:GOA524328 GXW524306:GXW524328 HHS524306:HHS524328 HRO524306:HRO524328 IBK524306:IBK524328 ILG524306:ILG524328 IVC524306:IVC524328 JEY524306:JEY524328 JOU524306:JOU524328 JYQ524306:JYQ524328 KIM524306:KIM524328 KSI524306:KSI524328 LCE524306:LCE524328 LMA524306:LMA524328 LVW524306:LVW524328 MFS524306:MFS524328 MPO524306:MPO524328 MZK524306:MZK524328 NJG524306:NJG524328 NTC524306:NTC524328 OCY524306:OCY524328 OMU524306:OMU524328 OWQ524306:OWQ524328 PGM524306:PGM524328 PQI524306:PQI524328 QAE524306:QAE524328 QKA524306:QKA524328 QTW524306:QTW524328 RDS524306:RDS524328 RNO524306:RNO524328 RXK524306:RXK524328 SHG524306:SHG524328 SRC524306:SRC524328 TAY524306:TAY524328 TKU524306:TKU524328 TUQ524306:TUQ524328 UEM524306:UEM524328 UOI524306:UOI524328 UYE524306:UYE524328 VIA524306:VIA524328 VRW524306:VRW524328 WBS524306:WBS524328 WLO524306:WLO524328 WVK524306:WVK524328 C589844:C589866 IY589842:IY589864 SU589842:SU589864 ACQ589842:ACQ589864 AMM589842:AMM589864 AWI589842:AWI589864 BGE589842:BGE589864 BQA589842:BQA589864 BZW589842:BZW589864 CJS589842:CJS589864 CTO589842:CTO589864 DDK589842:DDK589864 DNG589842:DNG589864 DXC589842:DXC589864 EGY589842:EGY589864 EQU589842:EQU589864 FAQ589842:FAQ589864 FKM589842:FKM589864 FUI589842:FUI589864 GEE589842:GEE589864 GOA589842:GOA589864 GXW589842:GXW589864 HHS589842:HHS589864 HRO589842:HRO589864 IBK589842:IBK589864 ILG589842:ILG589864 IVC589842:IVC589864 JEY589842:JEY589864 JOU589842:JOU589864 JYQ589842:JYQ589864 KIM589842:KIM589864 KSI589842:KSI589864 LCE589842:LCE589864 LMA589842:LMA589864 LVW589842:LVW589864 MFS589842:MFS589864 MPO589842:MPO589864 MZK589842:MZK589864 NJG589842:NJG589864 NTC589842:NTC589864 OCY589842:OCY589864 OMU589842:OMU589864 OWQ589842:OWQ589864 PGM589842:PGM589864 PQI589842:PQI589864 QAE589842:QAE589864 QKA589842:QKA589864 QTW589842:QTW589864 RDS589842:RDS589864 RNO589842:RNO589864 RXK589842:RXK589864 SHG589842:SHG589864 SRC589842:SRC589864 TAY589842:TAY589864 TKU589842:TKU589864 TUQ589842:TUQ589864 UEM589842:UEM589864 UOI589842:UOI589864 UYE589842:UYE589864 VIA589842:VIA589864 VRW589842:VRW589864 WBS589842:WBS589864 WLO589842:WLO589864 WVK589842:WVK589864 C655380:C655402 IY655378:IY655400 SU655378:SU655400 ACQ655378:ACQ655400 AMM655378:AMM655400 AWI655378:AWI655400 BGE655378:BGE655400 BQA655378:BQA655400 BZW655378:BZW655400 CJS655378:CJS655400 CTO655378:CTO655400 DDK655378:DDK655400 DNG655378:DNG655400 DXC655378:DXC655400 EGY655378:EGY655400 EQU655378:EQU655400 FAQ655378:FAQ655400 FKM655378:FKM655400 FUI655378:FUI655400 GEE655378:GEE655400 GOA655378:GOA655400 GXW655378:GXW655400 HHS655378:HHS655400 HRO655378:HRO655400 IBK655378:IBK655400 ILG655378:ILG655400 IVC655378:IVC655400 JEY655378:JEY655400 JOU655378:JOU655400 JYQ655378:JYQ655400 KIM655378:KIM655400 KSI655378:KSI655400 LCE655378:LCE655400 LMA655378:LMA655400 LVW655378:LVW655400 MFS655378:MFS655400 MPO655378:MPO655400 MZK655378:MZK655400 NJG655378:NJG655400 NTC655378:NTC655400 OCY655378:OCY655400 OMU655378:OMU655400 OWQ655378:OWQ655400 PGM655378:PGM655400 PQI655378:PQI655400 QAE655378:QAE655400 QKA655378:QKA655400 QTW655378:QTW655400 RDS655378:RDS655400 RNO655378:RNO655400 RXK655378:RXK655400 SHG655378:SHG655400 SRC655378:SRC655400 TAY655378:TAY655400 TKU655378:TKU655400 TUQ655378:TUQ655400 UEM655378:UEM655400 UOI655378:UOI655400 UYE655378:UYE655400 VIA655378:VIA655400 VRW655378:VRW655400 WBS655378:WBS655400 WLO655378:WLO655400 WVK655378:WVK655400 C720916:C720938 IY720914:IY720936 SU720914:SU720936 ACQ720914:ACQ720936 AMM720914:AMM720936 AWI720914:AWI720936 BGE720914:BGE720936 BQA720914:BQA720936 BZW720914:BZW720936 CJS720914:CJS720936 CTO720914:CTO720936 DDK720914:DDK720936 DNG720914:DNG720936 DXC720914:DXC720936 EGY720914:EGY720936 EQU720914:EQU720936 FAQ720914:FAQ720936 FKM720914:FKM720936 FUI720914:FUI720936 GEE720914:GEE720936 GOA720914:GOA720936 GXW720914:GXW720936 HHS720914:HHS720936 HRO720914:HRO720936 IBK720914:IBK720936 ILG720914:ILG720936 IVC720914:IVC720936 JEY720914:JEY720936 JOU720914:JOU720936 JYQ720914:JYQ720936 KIM720914:KIM720936 KSI720914:KSI720936 LCE720914:LCE720936 LMA720914:LMA720936 LVW720914:LVW720936 MFS720914:MFS720936 MPO720914:MPO720936 MZK720914:MZK720936 NJG720914:NJG720936 NTC720914:NTC720936 OCY720914:OCY720936 OMU720914:OMU720936 OWQ720914:OWQ720936 PGM720914:PGM720936 PQI720914:PQI720936 QAE720914:QAE720936 QKA720914:QKA720936 QTW720914:QTW720936 RDS720914:RDS720936 RNO720914:RNO720936 RXK720914:RXK720936 SHG720914:SHG720936 SRC720914:SRC720936 TAY720914:TAY720936 TKU720914:TKU720936 TUQ720914:TUQ720936 UEM720914:UEM720936 UOI720914:UOI720936 UYE720914:UYE720936 VIA720914:VIA720936 VRW720914:VRW720936 WBS720914:WBS720936 WLO720914:WLO720936 WVK720914:WVK720936 C786452:C786474 IY786450:IY786472 SU786450:SU786472 ACQ786450:ACQ786472 AMM786450:AMM786472 AWI786450:AWI786472 BGE786450:BGE786472 BQA786450:BQA786472 BZW786450:BZW786472 CJS786450:CJS786472 CTO786450:CTO786472 DDK786450:DDK786472 DNG786450:DNG786472 DXC786450:DXC786472 EGY786450:EGY786472 EQU786450:EQU786472 FAQ786450:FAQ786472 FKM786450:FKM786472 FUI786450:FUI786472 GEE786450:GEE786472 GOA786450:GOA786472 GXW786450:GXW786472 HHS786450:HHS786472 HRO786450:HRO786472 IBK786450:IBK786472 ILG786450:ILG786472 IVC786450:IVC786472 JEY786450:JEY786472 JOU786450:JOU786472 JYQ786450:JYQ786472 KIM786450:KIM786472 KSI786450:KSI786472 LCE786450:LCE786472 LMA786450:LMA786472 LVW786450:LVW786472 MFS786450:MFS786472 MPO786450:MPO786472 MZK786450:MZK786472 NJG786450:NJG786472 NTC786450:NTC786472 OCY786450:OCY786472 OMU786450:OMU786472 OWQ786450:OWQ786472 PGM786450:PGM786472 PQI786450:PQI786472 QAE786450:QAE786472 QKA786450:QKA786472 QTW786450:QTW786472 RDS786450:RDS786472 RNO786450:RNO786472 RXK786450:RXK786472 SHG786450:SHG786472 SRC786450:SRC786472 TAY786450:TAY786472 TKU786450:TKU786472 TUQ786450:TUQ786472 UEM786450:UEM786472 UOI786450:UOI786472 UYE786450:UYE786472 VIA786450:VIA786472 VRW786450:VRW786472 WBS786450:WBS786472 WLO786450:WLO786472 WVK786450:WVK786472 C851988:C852010 IY851986:IY852008 SU851986:SU852008 ACQ851986:ACQ852008 AMM851986:AMM852008 AWI851986:AWI852008 BGE851986:BGE852008 BQA851986:BQA852008 BZW851986:BZW852008 CJS851986:CJS852008 CTO851986:CTO852008 DDK851986:DDK852008 DNG851986:DNG852008 DXC851986:DXC852008 EGY851986:EGY852008 EQU851986:EQU852008 FAQ851986:FAQ852008 FKM851986:FKM852008 FUI851986:FUI852008 GEE851986:GEE852008 GOA851986:GOA852008 GXW851986:GXW852008 HHS851986:HHS852008 HRO851986:HRO852008 IBK851986:IBK852008 ILG851986:ILG852008 IVC851986:IVC852008 JEY851986:JEY852008 JOU851986:JOU852008 JYQ851986:JYQ852008 KIM851986:KIM852008 KSI851986:KSI852008 LCE851986:LCE852008 LMA851986:LMA852008 LVW851986:LVW852008 MFS851986:MFS852008 MPO851986:MPO852008 MZK851986:MZK852008 NJG851986:NJG852008 NTC851986:NTC852008 OCY851986:OCY852008 OMU851986:OMU852008 OWQ851986:OWQ852008 PGM851986:PGM852008 PQI851986:PQI852008 QAE851986:QAE852008 QKA851986:QKA852008 QTW851986:QTW852008 RDS851986:RDS852008 RNO851986:RNO852008 RXK851986:RXK852008 SHG851986:SHG852008 SRC851986:SRC852008 TAY851986:TAY852008 TKU851986:TKU852008 TUQ851986:TUQ852008 UEM851986:UEM852008 UOI851986:UOI852008 UYE851986:UYE852008 VIA851986:VIA852008 VRW851986:VRW852008 WBS851986:WBS852008 WLO851986:WLO852008 WVK851986:WVK852008 C917524:C917546 IY917522:IY917544 SU917522:SU917544 ACQ917522:ACQ917544 AMM917522:AMM917544 AWI917522:AWI917544 BGE917522:BGE917544 BQA917522:BQA917544 BZW917522:BZW917544 CJS917522:CJS917544 CTO917522:CTO917544 DDK917522:DDK917544 DNG917522:DNG917544 DXC917522:DXC917544 EGY917522:EGY917544 EQU917522:EQU917544 FAQ917522:FAQ917544 FKM917522:FKM917544 FUI917522:FUI917544 GEE917522:GEE917544 GOA917522:GOA917544 GXW917522:GXW917544 HHS917522:HHS917544 HRO917522:HRO917544 IBK917522:IBK917544 ILG917522:ILG917544 IVC917522:IVC917544 JEY917522:JEY917544 JOU917522:JOU917544 JYQ917522:JYQ917544 KIM917522:KIM917544 KSI917522:KSI917544 LCE917522:LCE917544 LMA917522:LMA917544 LVW917522:LVW917544 MFS917522:MFS917544 MPO917522:MPO917544 MZK917522:MZK917544 NJG917522:NJG917544 NTC917522:NTC917544 OCY917522:OCY917544 OMU917522:OMU917544 OWQ917522:OWQ917544 PGM917522:PGM917544 PQI917522:PQI917544 QAE917522:QAE917544 QKA917522:QKA917544 QTW917522:QTW917544 RDS917522:RDS917544 RNO917522:RNO917544 RXK917522:RXK917544 SHG917522:SHG917544 SRC917522:SRC917544 TAY917522:TAY917544 TKU917522:TKU917544 TUQ917522:TUQ917544 UEM917522:UEM917544 UOI917522:UOI917544 UYE917522:UYE917544 VIA917522:VIA917544 VRW917522:VRW917544 WBS917522:WBS917544 WLO917522:WLO917544 WVK917522:WVK917544 C983060:C983082 IY983058:IY983080 SU983058:SU983080 ACQ983058:ACQ983080 AMM983058:AMM983080 AWI983058:AWI983080 BGE983058:BGE983080 BQA983058:BQA983080 BZW983058:BZW983080 CJS983058:CJS983080 CTO983058:CTO983080 DDK983058:DDK983080 DNG983058:DNG983080 DXC983058:DXC983080 EGY983058:EGY983080 EQU983058:EQU983080 FAQ983058:FAQ983080 FKM983058:FKM983080 FUI983058:FUI983080 GEE983058:GEE983080 GOA983058:GOA983080 GXW983058:GXW983080 HHS983058:HHS983080 HRO983058:HRO983080 IBK983058:IBK983080 ILG983058:ILG983080 IVC983058:IVC983080 JEY983058:JEY983080 JOU983058:JOU983080 JYQ983058:JYQ983080 KIM983058:KIM983080 KSI983058:KSI983080 LCE983058:LCE983080 LMA983058:LMA983080 LVW983058:LVW983080 MFS983058:MFS983080 MPO983058:MPO983080 MZK983058:MZK983080 NJG983058:NJG983080 NTC983058:NTC983080 OCY983058:OCY983080 OMU983058:OMU983080 OWQ983058:OWQ983080 PGM983058:PGM983080 PQI983058:PQI983080 QAE983058:QAE983080 QKA983058:QKA983080 QTW983058:QTW983080 RDS983058:RDS983080 RNO983058:RNO983080 RXK983058:RXK983080 SHG983058:SHG983080 SRC983058:SRC983080 TAY983058:TAY983080 TKU983058:TKU983080 TUQ983058:TUQ983080 UEM983058:UEM983080 UOI983058:UOI983080 UYE983058:UYE983080 VIA983058:VIA983080 VRW983058:VRW983080 WBS983058:WBS983080 WLO983058:WLO983080 WVK983058:WVK983080 IY18:IY40 JE25:JE27 TA25:TA27 ACW25:ACW27 AMS25:AMS27 AWO25:AWO27 BGK25:BGK27 BQG25:BQG27 CAC25:CAC27 CJY25:CJY27 CTU25:CTU27 DDQ25:DDQ27 DNM25:DNM27 DXI25:DXI27 EHE25:EHE27 ERA25:ERA27 FAW25:FAW27 FKS25:FKS27 FUO25:FUO27 GEK25:GEK27 GOG25:GOG27 GYC25:GYC27 HHY25:HHY27 HRU25:HRU27 IBQ25:IBQ27 ILM25:ILM27 IVI25:IVI27 JFE25:JFE27 JPA25:JPA27 JYW25:JYW27 KIS25:KIS27 KSO25:KSO27 LCK25:LCK27 LMG25:LMG27 LWC25:LWC27 MFY25:MFY27 MPU25:MPU27 MZQ25:MZQ27 NJM25:NJM27 NTI25:NTI27 ODE25:ODE27 ONA25:ONA27 OWW25:OWW27 PGS25:PGS27 PQO25:PQO27 QAK25:QAK27 QKG25:QKG27 QUC25:QUC27 RDY25:RDY27 RNU25:RNU27 RXQ25:RXQ27 SHM25:SHM27 SRI25:SRI27 TBE25:TBE27 TLA25:TLA27 TUW25:TUW27 UES25:UES27 UOO25:UOO27 UYK25:UYK27 VIG25:VIG27 VSC25:VSC27 WBY25:WBY27 WLU25:WLU27 WVQ25:WVQ27 I65562:I65564 JE65561:JE65563 TA65561:TA65563 ACW65561:ACW65563 AMS65561:AMS65563 AWO65561:AWO65563 BGK65561:BGK65563 BQG65561:BQG65563 CAC65561:CAC65563 CJY65561:CJY65563 CTU65561:CTU65563 DDQ65561:DDQ65563 DNM65561:DNM65563 DXI65561:DXI65563 EHE65561:EHE65563 ERA65561:ERA65563 FAW65561:FAW65563 FKS65561:FKS65563 FUO65561:FUO65563 GEK65561:GEK65563 GOG65561:GOG65563 GYC65561:GYC65563 HHY65561:HHY65563 HRU65561:HRU65563 IBQ65561:IBQ65563 ILM65561:ILM65563 IVI65561:IVI65563 JFE65561:JFE65563 JPA65561:JPA65563 JYW65561:JYW65563 KIS65561:KIS65563 KSO65561:KSO65563 LCK65561:LCK65563 LMG65561:LMG65563 LWC65561:LWC65563 MFY65561:MFY65563 MPU65561:MPU65563 MZQ65561:MZQ65563 NJM65561:NJM65563 NTI65561:NTI65563 ODE65561:ODE65563 ONA65561:ONA65563 OWW65561:OWW65563 PGS65561:PGS65563 PQO65561:PQO65563 QAK65561:QAK65563 QKG65561:QKG65563 QUC65561:QUC65563 RDY65561:RDY65563 RNU65561:RNU65563 RXQ65561:RXQ65563 SHM65561:SHM65563 SRI65561:SRI65563 TBE65561:TBE65563 TLA65561:TLA65563 TUW65561:TUW65563 UES65561:UES65563 UOO65561:UOO65563 UYK65561:UYK65563 VIG65561:VIG65563 VSC65561:VSC65563 WBY65561:WBY65563 WLU65561:WLU65563 WVQ65561:WVQ65563 I131098:I131100 JE131097:JE131099 TA131097:TA131099 ACW131097:ACW131099 AMS131097:AMS131099 AWO131097:AWO131099 BGK131097:BGK131099 BQG131097:BQG131099 CAC131097:CAC131099 CJY131097:CJY131099 CTU131097:CTU131099 DDQ131097:DDQ131099 DNM131097:DNM131099 DXI131097:DXI131099 EHE131097:EHE131099 ERA131097:ERA131099 FAW131097:FAW131099 FKS131097:FKS131099 FUO131097:FUO131099 GEK131097:GEK131099 GOG131097:GOG131099 GYC131097:GYC131099 HHY131097:HHY131099 HRU131097:HRU131099 IBQ131097:IBQ131099 ILM131097:ILM131099 IVI131097:IVI131099 JFE131097:JFE131099 JPA131097:JPA131099 JYW131097:JYW131099 KIS131097:KIS131099 KSO131097:KSO131099 LCK131097:LCK131099 LMG131097:LMG131099 LWC131097:LWC131099 MFY131097:MFY131099 MPU131097:MPU131099 MZQ131097:MZQ131099 NJM131097:NJM131099 NTI131097:NTI131099 ODE131097:ODE131099 ONA131097:ONA131099 OWW131097:OWW131099 PGS131097:PGS131099 PQO131097:PQO131099 QAK131097:QAK131099 QKG131097:QKG131099 QUC131097:QUC131099 RDY131097:RDY131099 RNU131097:RNU131099 RXQ131097:RXQ131099 SHM131097:SHM131099 SRI131097:SRI131099 TBE131097:TBE131099 TLA131097:TLA131099 TUW131097:TUW131099 UES131097:UES131099 UOO131097:UOO131099 UYK131097:UYK131099 VIG131097:VIG131099 VSC131097:VSC131099 WBY131097:WBY131099 WLU131097:WLU131099 WVQ131097:WVQ131099 I196634:I196636 JE196633:JE196635 TA196633:TA196635 ACW196633:ACW196635 AMS196633:AMS196635 AWO196633:AWO196635 BGK196633:BGK196635 BQG196633:BQG196635 CAC196633:CAC196635 CJY196633:CJY196635 CTU196633:CTU196635 DDQ196633:DDQ196635 DNM196633:DNM196635 DXI196633:DXI196635 EHE196633:EHE196635 ERA196633:ERA196635 FAW196633:FAW196635 FKS196633:FKS196635 FUO196633:FUO196635 GEK196633:GEK196635 GOG196633:GOG196635 GYC196633:GYC196635 HHY196633:HHY196635 HRU196633:HRU196635 IBQ196633:IBQ196635 ILM196633:ILM196635 IVI196633:IVI196635 JFE196633:JFE196635 JPA196633:JPA196635 JYW196633:JYW196635 KIS196633:KIS196635 KSO196633:KSO196635 LCK196633:LCK196635 LMG196633:LMG196635 LWC196633:LWC196635 MFY196633:MFY196635 MPU196633:MPU196635 MZQ196633:MZQ196635 NJM196633:NJM196635 NTI196633:NTI196635 ODE196633:ODE196635 ONA196633:ONA196635 OWW196633:OWW196635 PGS196633:PGS196635 PQO196633:PQO196635 QAK196633:QAK196635 QKG196633:QKG196635 QUC196633:QUC196635 RDY196633:RDY196635 RNU196633:RNU196635 RXQ196633:RXQ196635 SHM196633:SHM196635 SRI196633:SRI196635 TBE196633:TBE196635 TLA196633:TLA196635 TUW196633:TUW196635 UES196633:UES196635 UOO196633:UOO196635 UYK196633:UYK196635 VIG196633:VIG196635 VSC196633:VSC196635 WBY196633:WBY196635 WLU196633:WLU196635 WVQ196633:WVQ196635 I262170:I262172 JE262169:JE262171 TA262169:TA262171 ACW262169:ACW262171 AMS262169:AMS262171 AWO262169:AWO262171 BGK262169:BGK262171 BQG262169:BQG262171 CAC262169:CAC262171 CJY262169:CJY262171 CTU262169:CTU262171 DDQ262169:DDQ262171 DNM262169:DNM262171 DXI262169:DXI262171 EHE262169:EHE262171 ERA262169:ERA262171 FAW262169:FAW262171 FKS262169:FKS262171 FUO262169:FUO262171 GEK262169:GEK262171 GOG262169:GOG262171 GYC262169:GYC262171 HHY262169:HHY262171 HRU262169:HRU262171 IBQ262169:IBQ262171 ILM262169:ILM262171 IVI262169:IVI262171 JFE262169:JFE262171 JPA262169:JPA262171 JYW262169:JYW262171 KIS262169:KIS262171 KSO262169:KSO262171 LCK262169:LCK262171 LMG262169:LMG262171 LWC262169:LWC262171 MFY262169:MFY262171 MPU262169:MPU262171 MZQ262169:MZQ262171 NJM262169:NJM262171 NTI262169:NTI262171 ODE262169:ODE262171 ONA262169:ONA262171 OWW262169:OWW262171 PGS262169:PGS262171 PQO262169:PQO262171 QAK262169:QAK262171 QKG262169:QKG262171 QUC262169:QUC262171 RDY262169:RDY262171 RNU262169:RNU262171 RXQ262169:RXQ262171 SHM262169:SHM262171 SRI262169:SRI262171 TBE262169:TBE262171 TLA262169:TLA262171 TUW262169:TUW262171 UES262169:UES262171 UOO262169:UOO262171 UYK262169:UYK262171 VIG262169:VIG262171 VSC262169:VSC262171 WBY262169:WBY262171 WLU262169:WLU262171 WVQ262169:WVQ262171 I327706:I327708 JE327705:JE327707 TA327705:TA327707 ACW327705:ACW327707 AMS327705:AMS327707 AWO327705:AWO327707 BGK327705:BGK327707 BQG327705:BQG327707 CAC327705:CAC327707 CJY327705:CJY327707 CTU327705:CTU327707 DDQ327705:DDQ327707 DNM327705:DNM327707 DXI327705:DXI327707 EHE327705:EHE327707 ERA327705:ERA327707 FAW327705:FAW327707 FKS327705:FKS327707 FUO327705:FUO327707 GEK327705:GEK327707 GOG327705:GOG327707 GYC327705:GYC327707 HHY327705:HHY327707 HRU327705:HRU327707 IBQ327705:IBQ327707 ILM327705:ILM327707 IVI327705:IVI327707 JFE327705:JFE327707 JPA327705:JPA327707 JYW327705:JYW327707 KIS327705:KIS327707 KSO327705:KSO327707 LCK327705:LCK327707 LMG327705:LMG327707 LWC327705:LWC327707 MFY327705:MFY327707 MPU327705:MPU327707 MZQ327705:MZQ327707 NJM327705:NJM327707 NTI327705:NTI327707 ODE327705:ODE327707 ONA327705:ONA327707 OWW327705:OWW327707 PGS327705:PGS327707 PQO327705:PQO327707 QAK327705:QAK327707 QKG327705:QKG327707 QUC327705:QUC327707 RDY327705:RDY327707 RNU327705:RNU327707 RXQ327705:RXQ327707 SHM327705:SHM327707 SRI327705:SRI327707 TBE327705:TBE327707 TLA327705:TLA327707 TUW327705:TUW327707 UES327705:UES327707 UOO327705:UOO327707 UYK327705:UYK327707 VIG327705:VIG327707 VSC327705:VSC327707 WBY327705:WBY327707 WLU327705:WLU327707 WVQ327705:WVQ327707 I393242:I393244 JE393241:JE393243 TA393241:TA393243 ACW393241:ACW393243 AMS393241:AMS393243 AWO393241:AWO393243 BGK393241:BGK393243 BQG393241:BQG393243 CAC393241:CAC393243 CJY393241:CJY393243 CTU393241:CTU393243 DDQ393241:DDQ393243 DNM393241:DNM393243 DXI393241:DXI393243 EHE393241:EHE393243 ERA393241:ERA393243 FAW393241:FAW393243 FKS393241:FKS393243 FUO393241:FUO393243 GEK393241:GEK393243 GOG393241:GOG393243 GYC393241:GYC393243 HHY393241:HHY393243 HRU393241:HRU393243 IBQ393241:IBQ393243 ILM393241:ILM393243 IVI393241:IVI393243 JFE393241:JFE393243 JPA393241:JPA393243 JYW393241:JYW393243 KIS393241:KIS393243 KSO393241:KSO393243 LCK393241:LCK393243 LMG393241:LMG393243 LWC393241:LWC393243 MFY393241:MFY393243 MPU393241:MPU393243 MZQ393241:MZQ393243 NJM393241:NJM393243 NTI393241:NTI393243 ODE393241:ODE393243 ONA393241:ONA393243 OWW393241:OWW393243 PGS393241:PGS393243 PQO393241:PQO393243 QAK393241:QAK393243 QKG393241:QKG393243 QUC393241:QUC393243 RDY393241:RDY393243 RNU393241:RNU393243 RXQ393241:RXQ393243 SHM393241:SHM393243 SRI393241:SRI393243 TBE393241:TBE393243 TLA393241:TLA393243 TUW393241:TUW393243 UES393241:UES393243 UOO393241:UOO393243 UYK393241:UYK393243 VIG393241:VIG393243 VSC393241:VSC393243 WBY393241:WBY393243 WLU393241:WLU393243 WVQ393241:WVQ393243 I458778:I458780 JE458777:JE458779 TA458777:TA458779 ACW458777:ACW458779 AMS458777:AMS458779 AWO458777:AWO458779 BGK458777:BGK458779 BQG458777:BQG458779 CAC458777:CAC458779 CJY458777:CJY458779 CTU458777:CTU458779 DDQ458777:DDQ458779 DNM458777:DNM458779 DXI458777:DXI458779 EHE458777:EHE458779 ERA458777:ERA458779 FAW458777:FAW458779 FKS458777:FKS458779 FUO458777:FUO458779 GEK458777:GEK458779 GOG458777:GOG458779 GYC458777:GYC458779 HHY458777:HHY458779 HRU458777:HRU458779 IBQ458777:IBQ458779 ILM458777:ILM458779 IVI458777:IVI458779 JFE458777:JFE458779 JPA458777:JPA458779 JYW458777:JYW458779 KIS458777:KIS458779 KSO458777:KSO458779 LCK458777:LCK458779 LMG458777:LMG458779 LWC458777:LWC458779 MFY458777:MFY458779 MPU458777:MPU458779 MZQ458777:MZQ458779 NJM458777:NJM458779 NTI458777:NTI458779 ODE458777:ODE458779 ONA458777:ONA458779 OWW458777:OWW458779 PGS458777:PGS458779 PQO458777:PQO458779 QAK458777:QAK458779 QKG458777:QKG458779 QUC458777:QUC458779 RDY458777:RDY458779 RNU458777:RNU458779 RXQ458777:RXQ458779 SHM458777:SHM458779 SRI458777:SRI458779 TBE458777:TBE458779 TLA458777:TLA458779 TUW458777:TUW458779 UES458777:UES458779 UOO458777:UOO458779 UYK458777:UYK458779 VIG458777:VIG458779 VSC458777:VSC458779 WBY458777:WBY458779 WLU458777:WLU458779 WVQ458777:WVQ458779 I524314:I524316 JE524313:JE524315 TA524313:TA524315 ACW524313:ACW524315 AMS524313:AMS524315 AWO524313:AWO524315 BGK524313:BGK524315 BQG524313:BQG524315 CAC524313:CAC524315 CJY524313:CJY524315 CTU524313:CTU524315 DDQ524313:DDQ524315 DNM524313:DNM524315 DXI524313:DXI524315 EHE524313:EHE524315 ERA524313:ERA524315 FAW524313:FAW524315 FKS524313:FKS524315 FUO524313:FUO524315 GEK524313:GEK524315 GOG524313:GOG524315 GYC524313:GYC524315 HHY524313:HHY524315 HRU524313:HRU524315 IBQ524313:IBQ524315 ILM524313:ILM524315 IVI524313:IVI524315 JFE524313:JFE524315 JPA524313:JPA524315 JYW524313:JYW524315 KIS524313:KIS524315 KSO524313:KSO524315 LCK524313:LCK524315 LMG524313:LMG524315 LWC524313:LWC524315 MFY524313:MFY524315 MPU524313:MPU524315 MZQ524313:MZQ524315 NJM524313:NJM524315 NTI524313:NTI524315 ODE524313:ODE524315 ONA524313:ONA524315 OWW524313:OWW524315 PGS524313:PGS524315 PQO524313:PQO524315 QAK524313:QAK524315 QKG524313:QKG524315 QUC524313:QUC524315 RDY524313:RDY524315 RNU524313:RNU524315 RXQ524313:RXQ524315 SHM524313:SHM524315 SRI524313:SRI524315 TBE524313:TBE524315 TLA524313:TLA524315 TUW524313:TUW524315 UES524313:UES524315 UOO524313:UOO524315 UYK524313:UYK524315 VIG524313:VIG524315 VSC524313:VSC524315 WBY524313:WBY524315 WLU524313:WLU524315 WVQ524313:WVQ524315 I589850:I589852 JE589849:JE589851 TA589849:TA589851 ACW589849:ACW589851 AMS589849:AMS589851 AWO589849:AWO589851 BGK589849:BGK589851 BQG589849:BQG589851 CAC589849:CAC589851 CJY589849:CJY589851 CTU589849:CTU589851 DDQ589849:DDQ589851 DNM589849:DNM589851 DXI589849:DXI589851 EHE589849:EHE589851 ERA589849:ERA589851 FAW589849:FAW589851 FKS589849:FKS589851 FUO589849:FUO589851 GEK589849:GEK589851 GOG589849:GOG589851 GYC589849:GYC589851 HHY589849:HHY589851 HRU589849:HRU589851 IBQ589849:IBQ589851 ILM589849:ILM589851 IVI589849:IVI589851 JFE589849:JFE589851 JPA589849:JPA589851 JYW589849:JYW589851 KIS589849:KIS589851 KSO589849:KSO589851 LCK589849:LCK589851 LMG589849:LMG589851 LWC589849:LWC589851 MFY589849:MFY589851 MPU589849:MPU589851 MZQ589849:MZQ589851 NJM589849:NJM589851 NTI589849:NTI589851 ODE589849:ODE589851 ONA589849:ONA589851 OWW589849:OWW589851 PGS589849:PGS589851 PQO589849:PQO589851 QAK589849:QAK589851 QKG589849:QKG589851 QUC589849:QUC589851 RDY589849:RDY589851 RNU589849:RNU589851 RXQ589849:RXQ589851 SHM589849:SHM589851 SRI589849:SRI589851 TBE589849:TBE589851 TLA589849:TLA589851 TUW589849:TUW589851 UES589849:UES589851 UOO589849:UOO589851 UYK589849:UYK589851 VIG589849:VIG589851 VSC589849:VSC589851 WBY589849:WBY589851 WLU589849:WLU589851 WVQ589849:WVQ589851 I655386:I655388 JE655385:JE655387 TA655385:TA655387 ACW655385:ACW655387 AMS655385:AMS655387 AWO655385:AWO655387 BGK655385:BGK655387 BQG655385:BQG655387 CAC655385:CAC655387 CJY655385:CJY655387 CTU655385:CTU655387 DDQ655385:DDQ655387 DNM655385:DNM655387 DXI655385:DXI655387 EHE655385:EHE655387 ERA655385:ERA655387 FAW655385:FAW655387 FKS655385:FKS655387 FUO655385:FUO655387 GEK655385:GEK655387 GOG655385:GOG655387 GYC655385:GYC655387 HHY655385:HHY655387 HRU655385:HRU655387 IBQ655385:IBQ655387 ILM655385:ILM655387 IVI655385:IVI655387 JFE655385:JFE655387 JPA655385:JPA655387 JYW655385:JYW655387 KIS655385:KIS655387 KSO655385:KSO655387 LCK655385:LCK655387 LMG655385:LMG655387 LWC655385:LWC655387 MFY655385:MFY655387 MPU655385:MPU655387 MZQ655385:MZQ655387 NJM655385:NJM655387 NTI655385:NTI655387 ODE655385:ODE655387 ONA655385:ONA655387 OWW655385:OWW655387 PGS655385:PGS655387 PQO655385:PQO655387 QAK655385:QAK655387 QKG655385:QKG655387 QUC655385:QUC655387 RDY655385:RDY655387 RNU655385:RNU655387 RXQ655385:RXQ655387 SHM655385:SHM655387 SRI655385:SRI655387 TBE655385:TBE655387 TLA655385:TLA655387 TUW655385:TUW655387 UES655385:UES655387 UOO655385:UOO655387 UYK655385:UYK655387 VIG655385:VIG655387 VSC655385:VSC655387 WBY655385:WBY655387 WLU655385:WLU655387 WVQ655385:WVQ655387 I720922:I720924 JE720921:JE720923 TA720921:TA720923 ACW720921:ACW720923 AMS720921:AMS720923 AWO720921:AWO720923 BGK720921:BGK720923 BQG720921:BQG720923 CAC720921:CAC720923 CJY720921:CJY720923 CTU720921:CTU720923 DDQ720921:DDQ720923 DNM720921:DNM720923 DXI720921:DXI720923 EHE720921:EHE720923 ERA720921:ERA720923 FAW720921:FAW720923 FKS720921:FKS720923 FUO720921:FUO720923 GEK720921:GEK720923 GOG720921:GOG720923 GYC720921:GYC720923 HHY720921:HHY720923 HRU720921:HRU720923 IBQ720921:IBQ720923 ILM720921:ILM720923 IVI720921:IVI720923 JFE720921:JFE720923 JPA720921:JPA720923 JYW720921:JYW720923 KIS720921:KIS720923 KSO720921:KSO720923 LCK720921:LCK720923 LMG720921:LMG720923 LWC720921:LWC720923 MFY720921:MFY720923 MPU720921:MPU720923 MZQ720921:MZQ720923 NJM720921:NJM720923 NTI720921:NTI720923 ODE720921:ODE720923 ONA720921:ONA720923 OWW720921:OWW720923 PGS720921:PGS720923 PQO720921:PQO720923 QAK720921:QAK720923 QKG720921:QKG720923 QUC720921:QUC720923 RDY720921:RDY720923 RNU720921:RNU720923 RXQ720921:RXQ720923 SHM720921:SHM720923 SRI720921:SRI720923 TBE720921:TBE720923 TLA720921:TLA720923 TUW720921:TUW720923 UES720921:UES720923 UOO720921:UOO720923 UYK720921:UYK720923 VIG720921:VIG720923 VSC720921:VSC720923 WBY720921:WBY720923 WLU720921:WLU720923 WVQ720921:WVQ720923 I786458:I786460 JE786457:JE786459 TA786457:TA786459 ACW786457:ACW786459 AMS786457:AMS786459 AWO786457:AWO786459 BGK786457:BGK786459 BQG786457:BQG786459 CAC786457:CAC786459 CJY786457:CJY786459 CTU786457:CTU786459 DDQ786457:DDQ786459 DNM786457:DNM786459 DXI786457:DXI786459 EHE786457:EHE786459 ERA786457:ERA786459 FAW786457:FAW786459 FKS786457:FKS786459 FUO786457:FUO786459 GEK786457:GEK786459 GOG786457:GOG786459 GYC786457:GYC786459 HHY786457:HHY786459 HRU786457:HRU786459 IBQ786457:IBQ786459 ILM786457:ILM786459 IVI786457:IVI786459 JFE786457:JFE786459 JPA786457:JPA786459 JYW786457:JYW786459 KIS786457:KIS786459 KSO786457:KSO786459 LCK786457:LCK786459 LMG786457:LMG786459 LWC786457:LWC786459 MFY786457:MFY786459 MPU786457:MPU786459 MZQ786457:MZQ786459 NJM786457:NJM786459 NTI786457:NTI786459 ODE786457:ODE786459 ONA786457:ONA786459 OWW786457:OWW786459 PGS786457:PGS786459 PQO786457:PQO786459 QAK786457:QAK786459 QKG786457:QKG786459 QUC786457:QUC786459 RDY786457:RDY786459 RNU786457:RNU786459 RXQ786457:RXQ786459 SHM786457:SHM786459 SRI786457:SRI786459 TBE786457:TBE786459 TLA786457:TLA786459 TUW786457:TUW786459 UES786457:UES786459 UOO786457:UOO786459 UYK786457:UYK786459 VIG786457:VIG786459 VSC786457:VSC786459 WBY786457:WBY786459 WLU786457:WLU786459 WVQ786457:WVQ786459 I851994:I851996 JE851993:JE851995 TA851993:TA851995 ACW851993:ACW851995 AMS851993:AMS851995 AWO851993:AWO851995 BGK851993:BGK851995 BQG851993:BQG851995 CAC851993:CAC851995 CJY851993:CJY851995 CTU851993:CTU851995 DDQ851993:DDQ851995 DNM851993:DNM851995 DXI851993:DXI851995 EHE851993:EHE851995 ERA851993:ERA851995 FAW851993:FAW851995 FKS851993:FKS851995 FUO851993:FUO851995 GEK851993:GEK851995 GOG851993:GOG851995 GYC851993:GYC851995 HHY851993:HHY851995 HRU851993:HRU851995 IBQ851993:IBQ851995 ILM851993:ILM851995 IVI851993:IVI851995 JFE851993:JFE851995 JPA851993:JPA851995 JYW851993:JYW851995 KIS851993:KIS851995 KSO851993:KSO851995 LCK851993:LCK851995 LMG851993:LMG851995 LWC851993:LWC851995 MFY851993:MFY851995 MPU851993:MPU851995 MZQ851993:MZQ851995 NJM851993:NJM851995 NTI851993:NTI851995 ODE851993:ODE851995 ONA851993:ONA851995 OWW851993:OWW851995 PGS851993:PGS851995 PQO851993:PQO851995 QAK851993:QAK851995 QKG851993:QKG851995 QUC851993:QUC851995 RDY851993:RDY851995 RNU851993:RNU851995 RXQ851993:RXQ851995 SHM851993:SHM851995 SRI851993:SRI851995 TBE851993:TBE851995 TLA851993:TLA851995 TUW851993:TUW851995 UES851993:UES851995 UOO851993:UOO851995 UYK851993:UYK851995 VIG851993:VIG851995 VSC851993:VSC851995 WBY851993:WBY851995 WLU851993:WLU851995 WVQ851993:WVQ851995 I917530:I917532 JE917529:JE917531 TA917529:TA917531 ACW917529:ACW917531 AMS917529:AMS917531 AWO917529:AWO917531 BGK917529:BGK917531 BQG917529:BQG917531 CAC917529:CAC917531 CJY917529:CJY917531 CTU917529:CTU917531 DDQ917529:DDQ917531 DNM917529:DNM917531 DXI917529:DXI917531 EHE917529:EHE917531 ERA917529:ERA917531 FAW917529:FAW917531 FKS917529:FKS917531 FUO917529:FUO917531 GEK917529:GEK917531 GOG917529:GOG917531 GYC917529:GYC917531 HHY917529:HHY917531 HRU917529:HRU917531 IBQ917529:IBQ917531 ILM917529:ILM917531 IVI917529:IVI917531 JFE917529:JFE917531 JPA917529:JPA917531 JYW917529:JYW917531 KIS917529:KIS917531 KSO917529:KSO917531 LCK917529:LCK917531 LMG917529:LMG917531 LWC917529:LWC917531 MFY917529:MFY917531 MPU917529:MPU917531 MZQ917529:MZQ917531 NJM917529:NJM917531 NTI917529:NTI917531 ODE917529:ODE917531 ONA917529:ONA917531 OWW917529:OWW917531 PGS917529:PGS917531 PQO917529:PQO917531 QAK917529:QAK917531 QKG917529:QKG917531 QUC917529:QUC917531 RDY917529:RDY917531 RNU917529:RNU917531 RXQ917529:RXQ917531 SHM917529:SHM917531 SRI917529:SRI917531 TBE917529:TBE917531 TLA917529:TLA917531 TUW917529:TUW917531 UES917529:UES917531 UOO917529:UOO917531 UYK917529:UYK917531 VIG917529:VIG917531 VSC917529:VSC917531 WBY917529:WBY917531 WLU917529:WLU917531 WVQ917529:WVQ917531 I983066:I983068 JE983065:JE983067 TA983065:TA983067 ACW983065:ACW983067 AMS983065:AMS983067 AWO983065:AWO983067 BGK983065:BGK983067 BQG983065:BQG983067 CAC983065:CAC983067 CJY983065:CJY983067 CTU983065:CTU983067 DDQ983065:DDQ983067 DNM983065:DNM983067 DXI983065:DXI983067 EHE983065:EHE983067 ERA983065:ERA983067 FAW983065:FAW983067 FKS983065:FKS983067 FUO983065:FUO983067 GEK983065:GEK983067 GOG983065:GOG983067 GYC983065:GYC983067 HHY983065:HHY983067 HRU983065:HRU983067 IBQ983065:IBQ983067 ILM983065:ILM983067 IVI983065:IVI983067 JFE983065:JFE983067 JPA983065:JPA983067 JYW983065:JYW983067 KIS983065:KIS983067 KSO983065:KSO983067 LCK983065:LCK983067 LMG983065:LMG983067 LWC983065:LWC983067 MFY983065:MFY983067 MPU983065:MPU983067 MZQ983065:MZQ983067 NJM983065:NJM983067 NTI983065:NTI983067 ODE983065:ODE983067 ONA983065:ONA983067 OWW983065:OWW983067 PGS983065:PGS983067 PQO983065:PQO983067 QAK983065:QAK983067 QKG983065:QKG983067 QUC983065:QUC983067 RDY983065:RDY983067 RNU983065:RNU983067 RXQ983065:RXQ983067 SHM983065:SHM983067 SRI983065:SRI983067 TBE983065:TBE983067 TLA983065:TLA983067 TUW983065:TUW983067 UES983065:UES983067 UOO983065:UOO983067 UYK983065:UYK983067 VIG983065:VIG983067 VSC983065:VSC983067 WBY983065:WBY983067 WLU983065:WLU983067 WVQ983065:WVQ983067 JE8:JE11 TA8:TA11 ACW8:ACW11 AMS8:AMS11 AWO8:AWO11 BGK8:BGK11 BQG8:BQG11 CAC8:CAC11 CJY8:CJY11 CTU8:CTU11 DDQ8:DDQ11 DNM8:DNM11 DXI8:DXI11 EHE8:EHE11 ERA8:ERA11 FAW8:FAW11 FKS8:FKS11 FUO8:FUO11 GEK8:GEK11 GOG8:GOG11 GYC8:GYC11 HHY8:HHY11 HRU8:HRU11 IBQ8:IBQ11 ILM8:ILM11 IVI8:IVI11 JFE8:JFE11 JPA8:JPA11 JYW8:JYW11 KIS8:KIS11 KSO8:KSO11 LCK8:LCK11 LMG8:LMG11 LWC8:LWC11 MFY8:MFY11 MPU8:MPU11 MZQ8:MZQ11 NJM8:NJM11 NTI8:NTI11 ODE8:ODE11 ONA8:ONA11 OWW8:OWW11 PGS8:PGS11 PQO8:PQO11 QAK8:QAK11 QKG8:QKG11 QUC8:QUC11 RDY8:RDY11 RNU8:RNU11 RXQ8:RXQ11 SHM8:SHM11 SRI8:SRI11 TBE8:TBE11 TLA8:TLA11 TUW8:TUW11 UES8:UES11 UOO8:UOO11 UYK8:UYK11 VIG8:VIG11 VSC8:VSC11 WBY8:WBY11 WLU8:WLU11 WVQ8:WVQ11 WVQ983043:WVQ983051 I65540:I65548 JE65539:JE65547 TA65539:TA65547 ACW65539:ACW65547 AMS65539:AMS65547 AWO65539:AWO65547 BGK65539:BGK65547 BQG65539:BQG65547 CAC65539:CAC65547 CJY65539:CJY65547 CTU65539:CTU65547 DDQ65539:DDQ65547 DNM65539:DNM65547 DXI65539:DXI65547 EHE65539:EHE65547 ERA65539:ERA65547 FAW65539:FAW65547 FKS65539:FKS65547 FUO65539:FUO65547 GEK65539:GEK65547 GOG65539:GOG65547 GYC65539:GYC65547 HHY65539:HHY65547 HRU65539:HRU65547 IBQ65539:IBQ65547 ILM65539:ILM65547 IVI65539:IVI65547 JFE65539:JFE65547 JPA65539:JPA65547 JYW65539:JYW65547 KIS65539:KIS65547 KSO65539:KSO65547 LCK65539:LCK65547 LMG65539:LMG65547 LWC65539:LWC65547 MFY65539:MFY65547 MPU65539:MPU65547 MZQ65539:MZQ65547 NJM65539:NJM65547 NTI65539:NTI65547 ODE65539:ODE65547 ONA65539:ONA65547 OWW65539:OWW65547 PGS65539:PGS65547 PQO65539:PQO65547 QAK65539:QAK65547 QKG65539:QKG65547 QUC65539:QUC65547 RDY65539:RDY65547 RNU65539:RNU65547 RXQ65539:RXQ65547 SHM65539:SHM65547 SRI65539:SRI65547 TBE65539:TBE65547 TLA65539:TLA65547 TUW65539:TUW65547 UES65539:UES65547 UOO65539:UOO65547 UYK65539:UYK65547 VIG65539:VIG65547 VSC65539:VSC65547 WBY65539:WBY65547 WLU65539:WLU65547 WVQ65539:WVQ65547 I131076:I131084 JE131075:JE131083 TA131075:TA131083 ACW131075:ACW131083 AMS131075:AMS131083 AWO131075:AWO131083 BGK131075:BGK131083 BQG131075:BQG131083 CAC131075:CAC131083 CJY131075:CJY131083 CTU131075:CTU131083 DDQ131075:DDQ131083 DNM131075:DNM131083 DXI131075:DXI131083 EHE131075:EHE131083 ERA131075:ERA131083 FAW131075:FAW131083 FKS131075:FKS131083 FUO131075:FUO131083 GEK131075:GEK131083 GOG131075:GOG131083 GYC131075:GYC131083 HHY131075:HHY131083 HRU131075:HRU131083 IBQ131075:IBQ131083 ILM131075:ILM131083 IVI131075:IVI131083 JFE131075:JFE131083 JPA131075:JPA131083 JYW131075:JYW131083 KIS131075:KIS131083 KSO131075:KSO131083 LCK131075:LCK131083 LMG131075:LMG131083 LWC131075:LWC131083 MFY131075:MFY131083 MPU131075:MPU131083 MZQ131075:MZQ131083 NJM131075:NJM131083 NTI131075:NTI131083 ODE131075:ODE131083 ONA131075:ONA131083 OWW131075:OWW131083 PGS131075:PGS131083 PQO131075:PQO131083 QAK131075:QAK131083 QKG131075:QKG131083 QUC131075:QUC131083 RDY131075:RDY131083 RNU131075:RNU131083 RXQ131075:RXQ131083 SHM131075:SHM131083 SRI131075:SRI131083 TBE131075:TBE131083 TLA131075:TLA131083 TUW131075:TUW131083 UES131075:UES131083 UOO131075:UOO131083 UYK131075:UYK131083 VIG131075:VIG131083 VSC131075:VSC131083 WBY131075:WBY131083 WLU131075:WLU131083 WVQ131075:WVQ131083 I196612:I196620 JE196611:JE196619 TA196611:TA196619 ACW196611:ACW196619 AMS196611:AMS196619 AWO196611:AWO196619 BGK196611:BGK196619 BQG196611:BQG196619 CAC196611:CAC196619 CJY196611:CJY196619 CTU196611:CTU196619 DDQ196611:DDQ196619 DNM196611:DNM196619 DXI196611:DXI196619 EHE196611:EHE196619 ERA196611:ERA196619 FAW196611:FAW196619 FKS196611:FKS196619 FUO196611:FUO196619 GEK196611:GEK196619 GOG196611:GOG196619 GYC196611:GYC196619 HHY196611:HHY196619 HRU196611:HRU196619 IBQ196611:IBQ196619 ILM196611:ILM196619 IVI196611:IVI196619 JFE196611:JFE196619 JPA196611:JPA196619 JYW196611:JYW196619 KIS196611:KIS196619 KSO196611:KSO196619 LCK196611:LCK196619 LMG196611:LMG196619 LWC196611:LWC196619 MFY196611:MFY196619 MPU196611:MPU196619 MZQ196611:MZQ196619 NJM196611:NJM196619 NTI196611:NTI196619 ODE196611:ODE196619 ONA196611:ONA196619 OWW196611:OWW196619 PGS196611:PGS196619 PQO196611:PQO196619 QAK196611:QAK196619 QKG196611:QKG196619 QUC196611:QUC196619 RDY196611:RDY196619 RNU196611:RNU196619 RXQ196611:RXQ196619 SHM196611:SHM196619 SRI196611:SRI196619 TBE196611:TBE196619 TLA196611:TLA196619 TUW196611:TUW196619 UES196611:UES196619 UOO196611:UOO196619 UYK196611:UYK196619 VIG196611:VIG196619 VSC196611:VSC196619 WBY196611:WBY196619 WLU196611:WLU196619 WVQ196611:WVQ196619 I262148:I262156 JE262147:JE262155 TA262147:TA262155 ACW262147:ACW262155 AMS262147:AMS262155 AWO262147:AWO262155 BGK262147:BGK262155 BQG262147:BQG262155 CAC262147:CAC262155 CJY262147:CJY262155 CTU262147:CTU262155 DDQ262147:DDQ262155 DNM262147:DNM262155 DXI262147:DXI262155 EHE262147:EHE262155 ERA262147:ERA262155 FAW262147:FAW262155 FKS262147:FKS262155 FUO262147:FUO262155 GEK262147:GEK262155 GOG262147:GOG262155 GYC262147:GYC262155 HHY262147:HHY262155 HRU262147:HRU262155 IBQ262147:IBQ262155 ILM262147:ILM262155 IVI262147:IVI262155 JFE262147:JFE262155 JPA262147:JPA262155 JYW262147:JYW262155 KIS262147:KIS262155 KSO262147:KSO262155 LCK262147:LCK262155 LMG262147:LMG262155 LWC262147:LWC262155 MFY262147:MFY262155 MPU262147:MPU262155 MZQ262147:MZQ262155 NJM262147:NJM262155 NTI262147:NTI262155 ODE262147:ODE262155 ONA262147:ONA262155 OWW262147:OWW262155 PGS262147:PGS262155 PQO262147:PQO262155 QAK262147:QAK262155 QKG262147:QKG262155 QUC262147:QUC262155 RDY262147:RDY262155 RNU262147:RNU262155 RXQ262147:RXQ262155 SHM262147:SHM262155 SRI262147:SRI262155 TBE262147:TBE262155 TLA262147:TLA262155 TUW262147:TUW262155 UES262147:UES262155 UOO262147:UOO262155 UYK262147:UYK262155 VIG262147:VIG262155 VSC262147:VSC262155 WBY262147:WBY262155 WLU262147:WLU262155 WVQ262147:WVQ262155 I327684:I327692 JE327683:JE327691 TA327683:TA327691 ACW327683:ACW327691 AMS327683:AMS327691 AWO327683:AWO327691 BGK327683:BGK327691 BQG327683:BQG327691 CAC327683:CAC327691 CJY327683:CJY327691 CTU327683:CTU327691 DDQ327683:DDQ327691 DNM327683:DNM327691 DXI327683:DXI327691 EHE327683:EHE327691 ERA327683:ERA327691 FAW327683:FAW327691 FKS327683:FKS327691 FUO327683:FUO327691 GEK327683:GEK327691 GOG327683:GOG327691 GYC327683:GYC327691 HHY327683:HHY327691 HRU327683:HRU327691 IBQ327683:IBQ327691 ILM327683:ILM327691 IVI327683:IVI327691 JFE327683:JFE327691 JPA327683:JPA327691 JYW327683:JYW327691 KIS327683:KIS327691 KSO327683:KSO327691 LCK327683:LCK327691 LMG327683:LMG327691 LWC327683:LWC327691 MFY327683:MFY327691 MPU327683:MPU327691 MZQ327683:MZQ327691 NJM327683:NJM327691 NTI327683:NTI327691 ODE327683:ODE327691 ONA327683:ONA327691 OWW327683:OWW327691 PGS327683:PGS327691 PQO327683:PQO327691 QAK327683:QAK327691 QKG327683:QKG327691 QUC327683:QUC327691 RDY327683:RDY327691 RNU327683:RNU327691 RXQ327683:RXQ327691 SHM327683:SHM327691 SRI327683:SRI327691 TBE327683:TBE327691 TLA327683:TLA327691 TUW327683:TUW327691 UES327683:UES327691 UOO327683:UOO327691 UYK327683:UYK327691 VIG327683:VIG327691 VSC327683:VSC327691 WBY327683:WBY327691 WLU327683:WLU327691 WVQ327683:WVQ327691 I393220:I393228 JE393219:JE393227 TA393219:TA393227 ACW393219:ACW393227 AMS393219:AMS393227 AWO393219:AWO393227 BGK393219:BGK393227 BQG393219:BQG393227 CAC393219:CAC393227 CJY393219:CJY393227 CTU393219:CTU393227 DDQ393219:DDQ393227 DNM393219:DNM393227 DXI393219:DXI393227 EHE393219:EHE393227 ERA393219:ERA393227 FAW393219:FAW393227 FKS393219:FKS393227 FUO393219:FUO393227 GEK393219:GEK393227 GOG393219:GOG393227 GYC393219:GYC393227 HHY393219:HHY393227 HRU393219:HRU393227 IBQ393219:IBQ393227 ILM393219:ILM393227 IVI393219:IVI393227 JFE393219:JFE393227 JPA393219:JPA393227 JYW393219:JYW393227 KIS393219:KIS393227 KSO393219:KSO393227 LCK393219:LCK393227 LMG393219:LMG393227 LWC393219:LWC393227 MFY393219:MFY393227 MPU393219:MPU393227 MZQ393219:MZQ393227 NJM393219:NJM393227 NTI393219:NTI393227 ODE393219:ODE393227 ONA393219:ONA393227 OWW393219:OWW393227 PGS393219:PGS393227 PQO393219:PQO393227 QAK393219:QAK393227 QKG393219:QKG393227 QUC393219:QUC393227 RDY393219:RDY393227 RNU393219:RNU393227 RXQ393219:RXQ393227 SHM393219:SHM393227 SRI393219:SRI393227 TBE393219:TBE393227 TLA393219:TLA393227 TUW393219:TUW393227 UES393219:UES393227 UOO393219:UOO393227 UYK393219:UYK393227 VIG393219:VIG393227 VSC393219:VSC393227 WBY393219:WBY393227 WLU393219:WLU393227 WVQ393219:WVQ393227 I458756:I458764 JE458755:JE458763 TA458755:TA458763 ACW458755:ACW458763 AMS458755:AMS458763 AWO458755:AWO458763 BGK458755:BGK458763 BQG458755:BQG458763 CAC458755:CAC458763 CJY458755:CJY458763 CTU458755:CTU458763 DDQ458755:DDQ458763 DNM458755:DNM458763 DXI458755:DXI458763 EHE458755:EHE458763 ERA458755:ERA458763 FAW458755:FAW458763 FKS458755:FKS458763 FUO458755:FUO458763 GEK458755:GEK458763 GOG458755:GOG458763 GYC458755:GYC458763 HHY458755:HHY458763 HRU458755:HRU458763 IBQ458755:IBQ458763 ILM458755:ILM458763 IVI458755:IVI458763 JFE458755:JFE458763 JPA458755:JPA458763 JYW458755:JYW458763 KIS458755:KIS458763 KSO458755:KSO458763 LCK458755:LCK458763 LMG458755:LMG458763 LWC458755:LWC458763 MFY458755:MFY458763 MPU458755:MPU458763 MZQ458755:MZQ458763 NJM458755:NJM458763 NTI458755:NTI458763 ODE458755:ODE458763 ONA458755:ONA458763 OWW458755:OWW458763 PGS458755:PGS458763 PQO458755:PQO458763 QAK458755:QAK458763 QKG458755:QKG458763 QUC458755:QUC458763 RDY458755:RDY458763 RNU458755:RNU458763 RXQ458755:RXQ458763 SHM458755:SHM458763 SRI458755:SRI458763 TBE458755:TBE458763 TLA458755:TLA458763 TUW458755:TUW458763 UES458755:UES458763 UOO458755:UOO458763 UYK458755:UYK458763 VIG458755:VIG458763 VSC458755:VSC458763 WBY458755:WBY458763 WLU458755:WLU458763 WVQ458755:WVQ458763 I524292:I524300 JE524291:JE524299 TA524291:TA524299 ACW524291:ACW524299 AMS524291:AMS524299 AWO524291:AWO524299 BGK524291:BGK524299 BQG524291:BQG524299 CAC524291:CAC524299 CJY524291:CJY524299 CTU524291:CTU524299 DDQ524291:DDQ524299 DNM524291:DNM524299 DXI524291:DXI524299 EHE524291:EHE524299 ERA524291:ERA524299 FAW524291:FAW524299 FKS524291:FKS524299 FUO524291:FUO524299 GEK524291:GEK524299 GOG524291:GOG524299 GYC524291:GYC524299 HHY524291:HHY524299 HRU524291:HRU524299 IBQ524291:IBQ524299 ILM524291:ILM524299 IVI524291:IVI524299 JFE524291:JFE524299 JPA524291:JPA524299 JYW524291:JYW524299 KIS524291:KIS524299 KSO524291:KSO524299 LCK524291:LCK524299 LMG524291:LMG524299 LWC524291:LWC524299 MFY524291:MFY524299 MPU524291:MPU524299 MZQ524291:MZQ524299 NJM524291:NJM524299 NTI524291:NTI524299 ODE524291:ODE524299 ONA524291:ONA524299 OWW524291:OWW524299 PGS524291:PGS524299 PQO524291:PQO524299 QAK524291:QAK524299 QKG524291:QKG524299 QUC524291:QUC524299 RDY524291:RDY524299 RNU524291:RNU524299 RXQ524291:RXQ524299 SHM524291:SHM524299 SRI524291:SRI524299 TBE524291:TBE524299 TLA524291:TLA524299 TUW524291:TUW524299 UES524291:UES524299 UOO524291:UOO524299 UYK524291:UYK524299 VIG524291:VIG524299 VSC524291:VSC524299 WBY524291:WBY524299 WLU524291:WLU524299 WVQ524291:WVQ524299 I589828:I589836 JE589827:JE589835 TA589827:TA589835 ACW589827:ACW589835 AMS589827:AMS589835 AWO589827:AWO589835 BGK589827:BGK589835 BQG589827:BQG589835 CAC589827:CAC589835 CJY589827:CJY589835 CTU589827:CTU589835 DDQ589827:DDQ589835 DNM589827:DNM589835 DXI589827:DXI589835 EHE589827:EHE589835 ERA589827:ERA589835 FAW589827:FAW589835 FKS589827:FKS589835 FUO589827:FUO589835 GEK589827:GEK589835 GOG589827:GOG589835 GYC589827:GYC589835 HHY589827:HHY589835 HRU589827:HRU589835 IBQ589827:IBQ589835 ILM589827:ILM589835 IVI589827:IVI589835 JFE589827:JFE589835 JPA589827:JPA589835 JYW589827:JYW589835 KIS589827:KIS589835 KSO589827:KSO589835 LCK589827:LCK589835 LMG589827:LMG589835 LWC589827:LWC589835 MFY589827:MFY589835 MPU589827:MPU589835 MZQ589827:MZQ589835 NJM589827:NJM589835 NTI589827:NTI589835 ODE589827:ODE589835 ONA589827:ONA589835 OWW589827:OWW589835 PGS589827:PGS589835 PQO589827:PQO589835 QAK589827:QAK589835 QKG589827:QKG589835 QUC589827:QUC589835 RDY589827:RDY589835 RNU589827:RNU589835 RXQ589827:RXQ589835 SHM589827:SHM589835 SRI589827:SRI589835 TBE589827:TBE589835 TLA589827:TLA589835 TUW589827:TUW589835 UES589827:UES589835 UOO589827:UOO589835 UYK589827:UYK589835 VIG589827:VIG589835 VSC589827:VSC589835 WBY589827:WBY589835 WLU589827:WLU589835 WVQ589827:WVQ589835 I655364:I655372 JE655363:JE655371 TA655363:TA655371 ACW655363:ACW655371 AMS655363:AMS655371 AWO655363:AWO655371 BGK655363:BGK655371 BQG655363:BQG655371 CAC655363:CAC655371 CJY655363:CJY655371 CTU655363:CTU655371 DDQ655363:DDQ655371 DNM655363:DNM655371 DXI655363:DXI655371 EHE655363:EHE655371 ERA655363:ERA655371 FAW655363:FAW655371 FKS655363:FKS655371 FUO655363:FUO655371 GEK655363:GEK655371 GOG655363:GOG655371 GYC655363:GYC655371 HHY655363:HHY655371 HRU655363:HRU655371 IBQ655363:IBQ655371 ILM655363:ILM655371 IVI655363:IVI655371 JFE655363:JFE655371 JPA655363:JPA655371 JYW655363:JYW655371 KIS655363:KIS655371 KSO655363:KSO655371 LCK655363:LCK655371 LMG655363:LMG655371 LWC655363:LWC655371 MFY655363:MFY655371 MPU655363:MPU655371 MZQ655363:MZQ655371 NJM655363:NJM655371 NTI655363:NTI655371 ODE655363:ODE655371 ONA655363:ONA655371 OWW655363:OWW655371 PGS655363:PGS655371 PQO655363:PQO655371 QAK655363:QAK655371 QKG655363:QKG655371 QUC655363:QUC655371 RDY655363:RDY655371 RNU655363:RNU655371 RXQ655363:RXQ655371 SHM655363:SHM655371 SRI655363:SRI655371 TBE655363:TBE655371 TLA655363:TLA655371 TUW655363:TUW655371 UES655363:UES655371 UOO655363:UOO655371 UYK655363:UYK655371 VIG655363:VIG655371 VSC655363:VSC655371 WBY655363:WBY655371 WLU655363:WLU655371 WVQ655363:WVQ655371 I720900:I720908 JE720899:JE720907 TA720899:TA720907 ACW720899:ACW720907 AMS720899:AMS720907 AWO720899:AWO720907 BGK720899:BGK720907 BQG720899:BQG720907 CAC720899:CAC720907 CJY720899:CJY720907 CTU720899:CTU720907 DDQ720899:DDQ720907 DNM720899:DNM720907 DXI720899:DXI720907 EHE720899:EHE720907 ERA720899:ERA720907 FAW720899:FAW720907 FKS720899:FKS720907 FUO720899:FUO720907 GEK720899:GEK720907 GOG720899:GOG720907 GYC720899:GYC720907 HHY720899:HHY720907 HRU720899:HRU720907 IBQ720899:IBQ720907 ILM720899:ILM720907 IVI720899:IVI720907 JFE720899:JFE720907 JPA720899:JPA720907 JYW720899:JYW720907 KIS720899:KIS720907 KSO720899:KSO720907 LCK720899:LCK720907 LMG720899:LMG720907 LWC720899:LWC720907 MFY720899:MFY720907 MPU720899:MPU720907 MZQ720899:MZQ720907 NJM720899:NJM720907 NTI720899:NTI720907 ODE720899:ODE720907 ONA720899:ONA720907 OWW720899:OWW720907 PGS720899:PGS720907 PQO720899:PQO720907 QAK720899:QAK720907 QKG720899:QKG720907 QUC720899:QUC720907 RDY720899:RDY720907 RNU720899:RNU720907 RXQ720899:RXQ720907 SHM720899:SHM720907 SRI720899:SRI720907 TBE720899:TBE720907 TLA720899:TLA720907 TUW720899:TUW720907 UES720899:UES720907 UOO720899:UOO720907 UYK720899:UYK720907 VIG720899:VIG720907 VSC720899:VSC720907 WBY720899:WBY720907 WLU720899:WLU720907 WVQ720899:WVQ720907 I786436:I786444 JE786435:JE786443 TA786435:TA786443 ACW786435:ACW786443 AMS786435:AMS786443 AWO786435:AWO786443 BGK786435:BGK786443 BQG786435:BQG786443 CAC786435:CAC786443 CJY786435:CJY786443 CTU786435:CTU786443 DDQ786435:DDQ786443 DNM786435:DNM786443 DXI786435:DXI786443 EHE786435:EHE786443 ERA786435:ERA786443 FAW786435:FAW786443 FKS786435:FKS786443 FUO786435:FUO786443 GEK786435:GEK786443 GOG786435:GOG786443 GYC786435:GYC786443 HHY786435:HHY786443 HRU786435:HRU786443 IBQ786435:IBQ786443 ILM786435:ILM786443 IVI786435:IVI786443 JFE786435:JFE786443 JPA786435:JPA786443 JYW786435:JYW786443 KIS786435:KIS786443 KSO786435:KSO786443 LCK786435:LCK786443 LMG786435:LMG786443 LWC786435:LWC786443 MFY786435:MFY786443 MPU786435:MPU786443 MZQ786435:MZQ786443 NJM786435:NJM786443 NTI786435:NTI786443 ODE786435:ODE786443 ONA786435:ONA786443 OWW786435:OWW786443 PGS786435:PGS786443 PQO786435:PQO786443 QAK786435:QAK786443 QKG786435:QKG786443 QUC786435:QUC786443 RDY786435:RDY786443 RNU786435:RNU786443 RXQ786435:RXQ786443 SHM786435:SHM786443 SRI786435:SRI786443 TBE786435:TBE786443 TLA786435:TLA786443 TUW786435:TUW786443 UES786435:UES786443 UOO786435:UOO786443 UYK786435:UYK786443 VIG786435:VIG786443 VSC786435:VSC786443 WBY786435:WBY786443 WLU786435:WLU786443 WVQ786435:WVQ786443 I851972:I851980 JE851971:JE851979 TA851971:TA851979 ACW851971:ACW851979 AMS851971:AMS851979 AWO851971:AWO851979 BGK851971:BGK851979 BQG851971:BQG851979 CAC851971:CAC851979 CJY851971:CJY851979 CTU851971:CTU851979 DDQ851971:DDQ851979 DNM851971:DNM851979 DXI851971:DXI851979 EHE851971:EHE851979 ERA851971:ERA851979 FAW851971:FAW851979 FKS851971:FKS851979 FUO851971:FUO851979 GEK851971:GEK851979 GOG851971:GOG851979 GYC851971:GYC851979 HHY851971:HHY851979 HRU851971:HRU851979 IBQ851971:IBQ851979 ILM851971:ILM851979 IVI851971:IVI851979 JFE851971:JFE851979 JPA851971:JPA851979 JYW851971:JYW851979 KIS851971:KIS851979 KSO851971:KSO851979 LCK851971:LCK851979 LMG851971:LMG851979 LWC851971:LWC851979 MFY851971:MFY851979 MPU851971:MPU851979 MZQ851971:MZQ851979 NJM851971:NJM851979 NTI851971:NTI851979 ODE851971:ODE851979 ONA851971:ONA851979 OWW851971:OWW851979 PGS851971:PGS851979 PQO851971:PQO851979 QAK851971:QAK851979 QKG851971:QKG851979 QUC851971:QUC851979 RDY851971:RDY851979 RNU851971:RNU851979 RXQ851971:RXQ851979 SHM851971:SHM851979 SRI851971:SRI851979 TBE851971:TBE851979 TLA851971:TLA851979 TUW851971:TUW851979 UES851971:UES851979 UOO851971:UOO851979 UYK851971:UYK851979 VIG851971:VIG851979 VSC851971:VSC851979 WBY851971:WBY851979 WLU851971:WLU851979 WVQ851971:WVQ851979 I917508:I917516 JE917507:JE917515 TA917507:TA917515 ACW917507:ACW917515 AMS917507:AMS917515 AWO917507:AWO917515 BGK917507:BGK917515 BQG917507:BQG917515 CAC917507:CAC917515 CJY917507:CJY917515 CTU917507:CTU917515 DDQ917507:DDQ917515 DNM917507:DNM917515 DXI917507:DXI917515 EHE917507:EHE917515 ERA917507:ERA917515 FAW917507:FAW917515 FKS917507:FKS917515 FUO917507:FUO917515 GEK917507:GEK917515 GOG917507:GOG917515 GYC917507:GYC917515 HHY917507:HHY917515 HRU917507:HRU917515 IBQ917507:IBQ917515 ILM917507:ILM917515 IVI917507:IVI917515 JFE917507:JFE917515 JPA917507:JPA917515 JYW917507:JYW917515 KIS917507:KIS917515 KSO917507:KSO917515 LCK917507:LCK917515 LMG917507:LMG917515 LWC917507:LWC917515 MFY917507:MFY917515 MPU917507:MPU917515 MZQ917507:MZQ917515 NJM917507:NJM917515 NTI917507:NTI917515 ODE917507:ODE917515 ONA917507:ONA917515 OWW917507:OWW917515 PGS917507:PGS917515 PQO917507:PQO917515 QAK917507:QAK917515 QKG917507:QKG917515 QUC917507:QUC917515 RDY917507:RDY917515 RNU917507:RNU917515 RXQ917507:RXQ917515 SHM917507:SHM917515 SRI917507:SRI917515 TBE917507:TBE917515 TLA917507:TLA917515 TUW917507:TUW917515 UES917507:UES917515 UOO917507:UOO917515 UYK917507:UYK917515 VIG917507:VIG917515 VSC917507:VSC917515 WBY917507:WBY917515 WLU917507:WLU917515 WVQ917507:WVQ917515 I983044:I983052 JE983043:JE983051 TA983043:TA983051 ACW983043:ACW983051 AMS983043:AMS983051 AWO983043:AWO983051 BGK983043:BGK983051 BQG983043:BQG983051 CAC983043:CAC983051 CJY983043:CJY983051 CTU983043:CTU983051 DDQ983043:DDQ983051 DNM983043:DNM983051 DXI983043:DXI983051 EHE983043:EHE983051 ERA983043:ERA983051 FAW983043:FAW983051 FKS983043:FKS983051 FUO983043:FUO983051 GEK983043:GEK983051 GOG983043:GOG983051 GYC983043:GYC983051 HHY983043:HHY983051 HRU983043:HRU983051 IBQ983043:IBQ983051 ILM983043:ILM983051 IVI983043:IVI983051 JFE983043:JFE983051 JPA983043:JPA983051 JYW983043:JYW983051 KIS983043:KIS983051 KSO983043:KSO983051 LCK983043:LCK983051 LMG983043:LMG983051 LWC983043:LWC983051 MFY983043:MFY983051 MPU983043:MPU983051 MZQ983043:MZQ983051 NJM983043:NJM983051 NTI983043:NTI983051 ODE983043:ODE983051 ONA983043:ONA983051 OWW983043:OWW983051 PGS983043:PGS983051 PQO983043:PQO983051 QAK983043:QAK983051 QKG983043:QKG983051 QUC983043:QUC983051 RDY983043:RDY983051 RNU983043:RNU983051 RXQ983043:RXQ983051 SHM983043:SHM983051 SRI983043:SRI983051 TBE983043:TBE983051 TLA983043:TLA983051 TUW983043:TUW983051 UES983043:UES983051 UOO983043:UOO983051 UYK983043:UYK983051 VIG983043:VIG983051 VSC983043:VSC983051 WBY983043:WBY983051 WLU983043:WLU983051 WVQ2:WVQ6 WLU2:WLU6 WBY2:WBY6 VSC2:VSC6 VIG2:VIG6 UYK2:UYK6 UOO2:UOO6 UES2:UES6 TUW2:TUW6 TLA2:TLA6 TBE2:TBE6 SRI2:SRI6 SHM2:SHM6 RXQ2:RXQ6 RNU2:RNU6 RDY2:RDY6 QUC2:QUC6 QKG2:QKG6 QAK2:QAK6 PQO2:PQO6 PGS2:PGS6 OWW2:OWW6 ONA2:ONA6 ODE2:ODE6 NTI2:NTI6 NJM2:NJM6 MZQ2:MZQ6 MPU2:MPU6 MFY2:MFY6 LWC2:LWC6 LMG2:LMG6 LCK2:LCK6 KSO2:KSO6 KIS2:KIS6 JYW2:JYW6 JPA2:JPA6 JFE2:JFE6 IVI2:IVI6 ILM2:ILM6 IBQ2:IBQ6 HRU2:HRU6 HHY2:HHY6 GYC2:GYC6 GOG2:GOG6 GEK2:GEK6 FUO2:FUO6 FKS2:FKS6 FAW2:FAW6 ERA2:ERA6 EHE2:EHE6 DXI2:DXI6 DNM2:DNM6 DDQ2:DDQ6 CTU2:CTU6 CJY2:CJY6 CAC2:CAC6 BQG2:BQG6 BGK2:BGK6 AWO2:AWO6 AMS2:AMS6 ACW2:ACW6 TA2:TA6 JE2:JE6 I3:I12 WVK2:WVK6 WLO2:WLO6 WBS2:WBS6 VRW2:VRW6 VIA2:VIA6 UYE2:UYE6 UOI2:UOI6 UEM2:UEM6 TUQ2:TUQ6 TKU2:TKU6 TAY2:TAY6 SRC2:SRC6 SHG2:SHG6 RXK2:RXK6 RNO2:RNO6 RDS2:RDS6 QTW2:QTW6 QKA2:QKA6 QAE2:QAE6 PQI2:PQI6 PGM2:PGM6 OWQ2:OWQ6 OMU2:OMU6 OCY2:OCY6 NTC2:NTC6 NJG2:NJG6 MZK2:MZK6 MPO2:MPO6 MFS2:MFS6 LVW2:LVW6 LMA2:LMA6 LCE2:LCE6 KSI2:KSI6 KIM2:KIM6 JYQ2:JYQ6 JOU2:JOU6 JEY2:JEY6 IVC2:IVC6 ILG2:ILG6 IBK2:IBK6 HRO2:HRO6 HHS2:HHS6 GXW2:GXW6 GOA2:GOA6 GEE2:GEE6 FUI2:FUI6 FKM2:FKM6 FAQ2:FAQ6 EQU2:EQU6 EGY2:EGY6 DXC2:DXC6 DNG2:DNG6 DDK2:DDK6 CTO2:CTO6 CJS2:CJS6 BZW2:BZW6 BQA2:BQA6 BGE2:BGE6 AWI2:AWI6 AMM2:AMM6 ACQ2:ACQ6 SU2:SU6 IY2:IY6 C3:C12 C19:C42 WVK18:WVK40 WLO18:WLO40 WBS18:WBS40 VRW18:VRW40 VIA18:VIA40 UYE18:UYE40 UOI18:UOI40 UEM18:UEM40 TUQ18:TUQ40 TKU18:TKU40 TAY18:TAY40 SRC18:SRC40 SHG18:SHG40 RXK18:RXK40 RNO18:RNO40 RDS18:RDS40 QTW18:QTW40 QKA18:QKA40 QAE18:QAE40 PQI18:PQI40 PGM18:PGM40 OWQ18:OWQ40 OMU18:OMU40 OCY18:OCY40 NTC18:NTC40 NJG18:NJG40 MZK18:MZK40 MPO18:MPO40 MFS18:MFS40 LVW18:LVW40 LMA18:LMA40 LCE18:LCE40 KSI18:KSI40 KIM18:KIM40 JYQ18:JYQ40 JOU18:JOU40 JEY18:JEY40 IVC18:IVC40 ILG18:ILG40 IBK18:IBK40 HRO18:HRO40 HHS18:HHS40 GXW18:GXW40 GOA18:GOA40 GEE18:GEE40 FUI18:FUI40 FKM18:FKM40 FAQ18:FAQ40 EQU18:EQU40 EGY18:EGY40 DXC18:DXC40 DNG18:DNG40 DDK18:DDK40 CTO18:CTO40 CJS18:CJS40 BZW18:BZW40 BQA18:BQA40 BGE18:BGE40 AWI18:AWI40 AMM18:AMM40 ACQ18:ACQ40 SU18:SU40 I27:I29">
      <formula1>5</formula1>
    </dataValidation>
  </dataValidations>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topLeftCell="A58" zoomScaleNormal="100" workbookViewId="0">
      <selection activeCell="O20" sqref="O20"/>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1366</v>
      </c>
    </row>
    <row r="3" spans="1:13">
      <c r="A3" s="2">
        <v>9</v>
      </c>
      <c r="B3" s="3" t="str">
        <f>IF(A3="","",VLOOKUP(A3,[1]項目編號!$A$2:$B$17,2))</f>
        <v>國語字音字形</v>
      </c>
      <c r="C3" s="2">
        <v>1</v>
      </c>
      <c r="D3" s="4" t="s">
        <v>13</v>
      </c>
      <c r="E3" s="2">
        <v>1</v>
      </c>
      <c r="F3" s="5" t="s">
        <v>74</v>
      </c>
      <c r="G3" s="2" t="s">
        <v>693</v>
      </c>
      <c r="H3" s="2" t="s">
        <v>694</v>
      </c>
      <c r="I3" s="2" t="s">
        <v>695</v>
      </c>
      <c r="J3" s="2" t="s">
        <v>694</v>
      </c>
      <c r="K3" s="2" t="s">
        <v>115</v>
      </c>
      <c r="L3" s="7"/>
      <c r="M3">
        <v>1</v>
      </c>
    </row>
    <row r="4" spans="1:13">
      <c r="A4" s="2">
        <v>9</v>
      </c>
      <c r="B4" s="3" t="str">
        <f>IF(A4="","",VLOOKUP(A4,[1]項目編號!$A$2:$B$17,2))</f>
        <v>國語字音字形</v>
      </c>
      <c r="C4" s="2">
        <v>1</v>
      </c>
      <c r="D4" s="4" t="s">
        <v>13</v>
      </c>
      <c r="E4" s="2">
        <v>1</v>
      </c>
      <c r="F4" s="5" t="s">
        <v>74</v>
      </c>
      <c r="G4" s="2" t="s">
        <v>696</v>
      </c>
      <c r="H4" s="2" t="s">
        <v>209</v>
      </c>
      <c r="I4" s="2" t="s">
        <v>697</v>
      </c>
      <c r="J4" s="2" t="s">
        <v>209</v>
      </c>
      <c r="K4" s="2" t="s">
        <v>19</v>
      </c>
      <c r="L4" s="7"/>
      <c r="M4">
        <v>2</v>
      </c>
    </row>
    <row r="5" spans="1:13">
      <c r="A5" s="2">
        <v>9</v>
      </c>
      <c r="B5" s="3" t="str">
        <f>IF(A5="","",VLOOKUP(A5,[1]項目編號!$A$2:$B$17,2))</f>
        <v>國語字音字形</v>
      </c>
      <c r="C5" s="2">
        <v>1</v>
      </c>
      <c r="D5" s="4" t="s">
        <v>13</v>
      </c>
      <c r="E5" s="2">
        <v>1</v>
      </c>
      <c r="F5" s="5" t="s">
        <v>74</v>
      </c>
      <c r="G5" s="33" t="s">
        <v>698</v>
      </c>
      <c r="H5" s="2" t="s">
        <v>699</v>
      </c>
      <c r="I5" s="26" t="s">
        <v>700</v>
      </c>
      <c r="J5" s="2" t="s">
        <v>383</v>
      </c>
      <c r="K5" s="2" t="s">
        <v>19</v>
      </c>
      <c r="L5" s="7"/>
      <c r="M5">
        <v>3</v>
      </c>
    </row>
    <row r="6" spans="1:13">
      <c r="A6" s="2">
        <v>9</v>
      </c>
      <c r="B6" s="3" t="str">
        <f>IF(A6="","",VLOOKUP(A6,[1]項目編號!$A$2:$B$17,2))</f>
        <v>國語字音字形</v>
      </c>
      <c r="C6" s="2">
        <v>1</v>
      </c>
      <c r="D6" s="4" t="s">
        <v>13</v>
      </c>
      <c r="E6" s="2">
        <v>1</v>
      </c>
      <c r="F6" s="5" t="s">
        <v>74</v>
      </c>
      <c r="G6" s="2" t="s">
        <v>701</v>
      </c>
      <c r="H6" s="2" t="s">
        <v>506</v>
      </c>
      <c r="I6" s="2" t="s">
        <v>702</v>
      </c>
      <c r="J6" s="2" t="s">
        <v>504</v>
      </c>
      <c r="K6" s="2" t="s">
        <v>316</v>
      </c>
      <c r="L6" s="7"/>
      <c r="M6">
        <v>4</v>
      </c>
    </row>
    <row r="7" spans="1:13">
      <c r="A7" s="8">
        <v>9</v>
      </c>
      <c r="B7" s="3" t="s">
        <v>703</v>
      </c>
      <c r="C7" s="8">
        <v>1</v>
      </c>
      <c r="D7" s="4" t="s">
        <v>509</v>
      </c>
      <c r="E7" s="9">
        <v>2</v>
      </c>
      <c r="F7" s="5" t="s">
        <v>88</v>
      </c>
      <c r="G7" s="9" t="s">
        <v>704</v>
      </c>
      <c r="H7" s="9" t="s">
        <v>34</v>
      </c>
      <c r="I7" s="9" t="s">
        <v>705</v>
      </c>
      <c r="J7" s="9" t="s">
        <v>34</v>
      </c>
      <c r="K7" s="12" t="s">
        <v>19</v>
      </c>
      <c r="L7" s="20"/>
      <c r="M7">
        <v>5</v>
      </c>
    </row>
    <row r="8" spans="1:13">
      <c r="A8" s="8">
        <v>9</v>
      </c>
      <c r="B8" s="3" t="s">
        <v>703</v>
      </c>
      <c r="C8" s="8">
        <v>1</v>
      </c>
      <c r="D8" s="4" t="s">
        <v>220</v>
      </c>
      <c r="E8" s="9">
        <v>2</v>
      </c>
      <c r="F8" s="5" t="s">
        <v>88</v>
      </c>
      <c r="G8" s="9" t="s">
        <v>706</v>
      </c>
      <c r="H8" s="9" t="s">
        <v>224</v>
      </c>
      <c r="I8" s="9" t="s">
        <v>707</v>
      </c>
      <c r="J8" s="9" t="s">
        <v>224</v>
      </c>
      <c r="K8" s="12" t="s">
        <v>19</v>
      </c>
      <c r="L8" s="20"/>
      <c r="M8">
        <v>6</v>
      </c>
    </row>
    <row r="9" spans="1:13">
      <c r="A9" s="8">
        <v>9</v>
      </c>
      <c r="B9" s="3" t="s">
        <v>703</v>
      </c>
      <c r="C9" s="8">
        <v>1</v>
      </c>
      <c r="D9" s="4" t="s">
        <v>509</v>
      </c>
      <c r="E9" s="9">
        <v>2</v>
      </c>
      <c r="F9" s="5" t="s">
        <v>88</v>
      </c>
      <c r="G9" s="9" t="s">
        <v>708</v>
      </c>
      <c r="H9" s="8" t="s">
        <v>31</v>
      </c>
      <c r="I9" s="40" t="s">
        <v>709</v>
      </c>
      <c r="J9" s="8" t="s">
        <v>31</v>
      </c>
      <c r="K9" s="8" t="s">
        <v>19</v>
      </c>
      <c r="L9" s="15"/>
      <c r="M9">
        <v>7</v>
      </c>
    </row>
    <row r="10" spans="1:13">
      <c r="A10" s="14">
        <v>9</v>
      </c>
      <c r="B10" s="3" t="s">
        <v>710</v>
      </c>
      <c r="C10" s="2">
        <v>1</v>
      </c>
      <c r="D10" s="4" t="s">
        <v>13</v>
      </c>
      <c r="E10" s="14">
        <v>3</v>
      </c>
      <c r="F10" s="4" t="s">
        <v>599</v>
      </c>
      <c r="G10" s="14" t="s">
        <v>711</v>
      </c>
      <c r="H10" s="2" t="s">
        <v>227</v>
      </c>
      <c r="I10" s="91" t="s">
        <v>1404</v>
      </c>
      <c r="J10" s="2" t="s">
        <v>227</v>
      </c>
      <c r="K10" s="2" t="s">
        <v>19</v>
      </c>
      <c r="L10" s="7"/>
      <c r="M10">
        <v>8</v>
      </c>
    </row>
    <row r="11" spans="1:13">
      <c r="A11" s="14">
        <v>9</v>
      </c>
      <c r="B11" s="3" t="s">
        <v>710</v>
      </c>
      <c r="C11" s="2">
        <v>1</v>
      </c>
      <c r="D11" s="4" t="s">
        <v>13</v>
      </c>
      <c r="E11" s="14">
        <v>3</v>
      </c>
      <c r="F11" s="4" t="s">
        <v>597</v>
      </c>
      <c r="G11" s="14" t="s">
        <v>713</v>
      </c>
      <c r="H11" s="2" t="s">
        <v>39</v>
      </c>
      <c r="I11" s="2" t="s">
        <v>714</v>
      </c>
      <c r="J11" s="2" t="s">
        <v>39</v>
      </c>
      <c r="K11" s="2" t="s">
        <v>19</v>
      </c>
      <c r="L11" s="7"/>
      <c r="M11">
        <v>9</v>
      </c>
    </row>
    <row r="12" spans="1:13">
      <c r="A12" s="14">
        <v>9</v>
      </c>
      <c r="B12" s="3" t="s">
        <v>710</v>
      </c>
      <c r="C12" s="2">
        <v>1</v>
      </c>
      <c r="D12" s="4" t="s">
        <v>13</v>
      </c>
      <c r="E12" s="14">
        <v>3</v>
      </c>
      <c r="F12" s="4" t="s">
        <v>599</v>
      </c>
      <c r="G12" s="14" t="s">
        <v>715</v>
      </c>
      <c r="H12" s="2" t="s">
        <v>517</v>
      </c>
      <c r="I12" s="2" t="s">
        <v>518</v>
      </c>
      <c r="J12" s="2" t="s">
        <v>517</v>
      </c>
      <c r="K12" s="2" t="s">
        <v>19</v>
      </c>
      <c r="L12" s="7"/>
      <c r="M12">
        <v>10</v>
      </c>
    </row>
    <row r="13" spans="1:13">
      <c r="A13" s="2">
        <v>9</v>
      </c>
      <c r="B13" s="3" t="str">
        <f>IF(A13="","",VLOOKUP(A13,[2]項目編號!$A$2:$B$17,2))</f>
        <v>國語字音字形</v>
      </c>
      <c r="C13" s="2">
        <v>1</v>
      </c>
      <c r="D13" s="4" t="s">
        <v>13</v>
      </c>
      <c r="E13" s="2">
        <v>4</v>
      </c>
      <c r="F13" s="5" t="s">
        <v>49</v>
      </c>
      <c r="G13" s="2" t="s">
        <v>716</v>
      </c>
      <c r="H13" s="2" t="s">
        <v>717</v>
      </c>
      <c r="I13" s="2" t="s">
        <v>718</v>
      </c>
      <c r="J13" s="2" t="s">
        <v>719</v>
      </c>
      <c r="K13" s="2" t="s">
        <v>507</v>
      </c>
      <c r="L13" s="7"/>
      <c r="M13">
        <v>11</v>
      </c>
    </row>
    <row r="14" spans="1:13">
      <c r="A14" s="2">
        <v>9</v>
      </c>
      <c r="B14" s="3" t="str">
        <f>IF(A14="","",VLOOKUP(A14,[2]項目編號!$A$2:$B$17,2))</f>
        <v>國語字音字形</v>
      </c>
      <c r="C14" s="2">
        <v>1</v>
      </c>
      <c r="D14" s="4" t="s">
        <v>13</v>
      </c>
      <c r="E14" s="2">
        <v>4</v>
      </c>
      <c r="F14" s="5" t="s">
        <v>49</v>
      </c>
      <c r="G14" s="2" t="s">
        <v>720</v>
      </c>
      <c r="H14" s="2" t="s">
        <v>51</v>
      </c>
      <c r="I14" s="2" t="s">
        <v>721</v>
      </c>
      <c r="J14" s="2" t="s">
        <v>51</v>
      </c>
      <c r="K14" s="2" t="s">
        <v>316</v>
      </c>
      <c r="L14" s="7"/>
      <c r="M14">
        <v>12</v>
      </c>
    </row>
    <row r="15" spans="1:13">
      <c r="A15" s="2">
        <v>9</v>
      </c>
      <c r="B15" s="3" t="str">
        <f>IF(A15="","",VLOOKUP(A15,[2]項目編號!$A$2:$B$17,2))</f>
        <v>國語字音字形</v>
      </c>
      <c r="C15" s="2">
        <v>1</v>
      </c>
      <c r="D15" s="4" t="s">
        <v>13</v>
      </c>
      <c r="E15" s="2">
        <v>4</v>
      </c>
      <c r="F15" s="5" t="s">
        <v>49</v>
      </c>
      <c r="G15" s="2" t="s">
        <v>722</v>
      </c>
      <c r="H15" s="2" t="s">
        <v>236</v>
      </c>
      <c r="I15" s="2" t="s">
        <v>723</v>
      </c>
      <c r="J15" s="2" t="s">
        <v>234</v>
      </c>
      <c r="K15" s="2" t="s">
        <v>19</v>
      </c>
      <c r="L15" s="7"/>
      <c r="M15">
        <v>13</v>
      </c>
    </row>
    <row r="16" spans="1:13">
      <c r="A16" s="2">
        <v>9</v>
      </c>
      <c r="B16" s="3" t="s">
        <v>703</v>
      </c>
      <c r="C16" s="2">
        <v>1</v>
      </c>
      <c r="D16" s="4" t="s">
        <v>13</v>
      </c>
      <c r="E16" s="2">
        <v>5</v>
      </c>
      <c r="F16" s="5" t="s">
        <v>54</v>
      </c>
      <c r="G16" s="2" t="s">
        <v>724</v>
      </c>
      <c r="H16" s="2" t="s">
        <v>725</v>
      </c>
      <c r="I16" s="2" t="s">
        <v>726</v>
      </c>
      <c r="J16" s="2" t="s">
        <v>412</v>
      </c>
      <c r="K16" s="2" t="s">
        <v>19</v>
      </c>
      <c r="L16" s="7"/>
      <c r="M16">
        <v>14</v>
      </c>
    </row>
    <row r="17" spans="1:13">
      <c r="A17" s="2">
        <v>9</v>
      </c>
      <c r="B17" s="3" t="s">
        <v>703</v>
      </c>
      <c r="C17" s="2">
        <v>1</v>
      </c>
      <c r="D17" s="4" t="s">
        <v>13</v>
      </c>
      <c r="E17" s="2">
        <v>5</v>
      </c>
      <c r="F17" s="5" t="s">
        <v>122</v>
      </c>
      <c r="G17" s="2" t="s">
        <v>727</v>
      </c>
      <c r="H17" s="2" t="s">
        <v>728</v>
      </c>
      <c r="I17" s="2" t="s">
        <v>729</v>
      </c>
      <c r="J17" s="2" t="s">
        <v>730</v>
      </c>
      <c r="K17" s="2" t="s">
        <v>19</v>
      </c>
      <c r="L17" s="7"/>
      <c r="M17">
        <v>15</v>
      </c>
    </row>
    <row r="18" spans="1:13">
      <c r="A18" s="2">
        <v>9</v>
      </c>
      <c r="B18" s="3" t="s">
        <v>703</v>
      </c>
      <c r="C18" s="2">
        <v>1</v>
      </c>
      <c r="D18" s="4" t="s">
        <v>13</v>
      </c>
      <c r="E18" s="2">
        <v>5</v>
      </c>
      <c r="F18" s="5" t="s">
        <v>122</v>
      </c>
      <c r="G18" s="2" t="s">
        <v>731</v>
      </c>
      <c r="H18" s="2" t="s">
        <v>732</v>
      </c>
      <c r="I18" s="2" t="s">
        <v>733</v>
      </c>
      <c r="J18" s="2" t="s">
        <v>734</v>
      </c>
      <c r="K18" s="2" t="s">
        <v>19</v>
      </c>
      <c r="L18" s="7"/>
      <c r="M18">
        <v>16</v>
      </c>
    </row>
    <row r="19" spans="1:13">
      <c r="A19" s="2">
        <v>9</v>
      </c>
      <c r="B19" s="3" t="str">
        <f>IF(A19="","",VLOOKUP(A19,[3]項目編號!$A$2:$B$17,2))</f>
        <v>國語字音字形</v>
      </c>
      <c r="C19" s="2">
        <v>1</v>
      </c>
      <c r="D19" s="4" t="s">
        <v>13</v>
      </c>
      <c r="E19" s="2">
        <v>6</v>
      </c>
      <c r="F19" s="16" t="s">
        <v>64</v>
      </c>
      <c r="G19" s="17" t="s">
        <v>735</v>
      </c>
      <c r="H19" s="2" t="s">
        <v>72</v>
      </c>
      <c r="I19" s="1" t="s">
        <v>736</v>
      </c>
      <c r="J19" s="1" t="s">
        <v>72</v>
      </c>
      <c r="K19" s="1" t="s">
        <v>19</v>
      </c>
      <c r="L19" s="7"/>
      <c r="M19">
        <v>17</v>
      </c>
    </row>
    <row r="20" spans="1:13">
      <c r="A20" s="2">
        <v>9</v>
      </c>
      <c r="B20" s="3" t="str">
        <f>IF(A20="","",VLOOKUP(A20,[3]項目編號!$A$2:$B$17,2))</f>
        <v>國語字音字形</v>
      </c>
      <c r="C20" s="2">
        <v>1</v>
      </c>
      <c r="D20" s="4" t="s">
        <v>13</v>
      </c>
      <c r="E20" s="2">
        <v>6</v>
      </c>
      <c r="F20" s="16" t="s">
        <v>64</v>
      </c>
      <c r="G20" s="2" t="s">
        <v>737</v>
      </c>
      <c r="H20" s="2" t="s">
        <v>738</v>
      </c>
      <c r="I20" s="2" t="s">
        <v>739</v>
      </c>
      <c r="J20" s="2" t="s">
        <v>738</v>
      </c>
      <c r="K20" s="2" t="s">
        <v>211</v>
      </c>
      <c r="L20" s="7"/>
      <c r="M20">
        <v>18</v>
      </c>
    </row>
    <row r="21" spans="1:13">
      <c r="A21" s="2">
        <v>9</v>
      </c>
      <c r="B21" s="3" t="str">
        <f>IF(A21="","",VLOOKUP(A21,[3]項目編號!$A$2:$B$17,2))</f>
        <v>國語字音字形</v>
      </c>
      <c r="C21" s="2">
        <v>1</v>
      </c>
      <c r="D21" s="4" t="s">
        <v>13</v>
      </c>
      <c r="E21" s="2">
        <v>6</v>
      </c>
      <c r="F21" s="16" t="s">
        <v>64</v>
      </c>
      <c r="G21" s="2" t="s">
        <v>740</v>
      </c>
      <c r="H21" s="2" t="s">
        <v>250</v>
      </c>
      <c r="I21" s="2" t="s">
        <v>741</v>
      </c>
      <c r="J21" s="2" t="s">
        <v>742</v>
      </c>
      <c r="K21" s="2" t="s">
        <v>316</v>
      </c>
      <c r="L21" s="7"/>
      <c r="M21" s="56">
        <v>19</v>
      </c>
    </row>
    <row r="22" spans="1:13">
      <c r="A22" s="2">
        <v>9</v>
      </c>
      <c r="B22" s="3" t="str">
        <f>IF(A22="","",VLOOKUP(A22,[1]項目編號!$A$2:$B$17,2))</f>
        <v>國語字音字形</v>
      </c>
      <c r="C22" s="2">
        <v>2</v>
      </c>
      <c r="D22" s="16" t="s">
        <v>73</v>
      </c>
      <c r="E22" s="2">
        <v>1</v>
      </c>
      <c r="F22" s="5" t="s">
        <v>74</v>
      </c>
      <c r="G22" s="2" t="s">
        <v>743</v>
      </c>
      <c r="H22" s="2" t="s">
        <v>744</v>
      </c>
      <c r="I22" s="2" t="s">
        <v>745</v>
      </c>
      <c r="J22" s="2" t="s">
        <v>744</v>
      </c>
      <c r="K22" s="2" t="s">
        <v>19</v>
      </c>
      <c r="L22" s="7"/>
      <c r="M22">
        <v>1</v>
      </c>
    </row>
    <row r="23" spans="1:13">
      <c r="A23" s="2">
        <v>9</v>
      </c>
      <c r="B23" s="3" t="str">
        <f>IF(A23="","",VLOOKUP(A23,[1]項目編號!$A$2:$B$17,2))</f>
        <v>國語字音字形</v>
      </c>
      <c r="C23" s="2">
        <v>2</v>
      </c>
      <c r="D23" s="16" t="s">
        <v>73</v>
      </c>
      <c r="E23" s="2">
        <v>1</v>
      </c>
      <c r="F23" s="5" t="s">
        <v>212</v>
      </c>
      <c r="G23" s="2" t="s">
        <v>746</v>
      </c>
      <c r="H23" s="2" t="s">
        <v>84</v>
      </c>
      <c r="I23" s="2" t="s">
        <v>747</v>
      </c>
      <c r="J23" s="2" t="s">
        <v>84</v>
      </c>
      <c r="K23" s="2" t="s">
        <v>19</v>
      </c>
      <c r="L23" s="7"/>
      <c r="M23">
        <v>2</v>
      </c>
    </row>
    <row r="24" spans="1:13">
      <c r="A24" s="2">
        <v>9</v>
      </c>
      <c r="B24" s="3" t="str">
        <f>IF(A24="","",VLOOKUP(A24,[1]項目編號!$A$2:$B$17,2))</f>
        <v>國語字音字形</v>
      </c>
      <c r="C24" s="2">
        <v>2</v>
      </c>
      <c r="D24" s="16" t="s">
        <v>73</v>
      </c>
      <c r="E24" s="2">
        <v>1</v>
      </c>
      <c r="F24" s="5" t="s">
        <v>74</v>
      </c>
      <c r="G24" s="2" t="s">
        <v>748</v>
      </c>
      <c r="H24" s="2" t="s">
        <v>76</v>
      </c>
      <c r="I24" s="2" t="s">
        <v>749</v>
      </c>
      <c r="J24" s="2" t="s">
        <v>78</v>
      </c>
      <c r="K24" s="2" t="s">
        <v>19</v>
      </c>
      <c r="L24" s="7"/>
      <c r="M24">
        <v>3</v>
      </c>
    </row>
    <row r="25" spans="1:13">
      <c r="A25" s="2">
        <v>9</v>
      </c>
      <c r="B25" s="3" t="str">
        <f>IF(A25="","",VLOOKUP(A25,[1]項目編號!$A$2:$B$17,2))</f>
        <v>國語字音字形</v>
      </c>
      <c r="C25" s="2">
        <v>2</v>
      </c>
      <c r="D25" s="16" t="s">
        <v>73</v>
      </c>
      <c r="E25" s="2">
        <v>1</v>
      </c>
      <c r="F25" s="5" t="s">
        <v>212</v>
      </c>
      <c r="G25" s="14" t="s">
        <v>750</v>
      </c>
      <c r="H25" s="2" t="s">
        <v>649</v>
      </c>
      <c r="I25" s="2" t="s">
        <v>485</v>
      </c>
      <c r="J25" s="2" t="s">
        <v>649</v>
      </c>
      <c r="K25" s="2" t="s">
        <v>316</v>
      </c>
      <c r="L25" s="7"/>
      <c r="M25">
        <v>4</v>
      </c>
    </row>
    <row r="26" spans="1:13">
      <c r="A26" s="2">
        <v>9</v>
      </c>
      <c r="B26" s="3" t="s">
        <v>710</v>
      </c>
      <c r="C26" s="2">
        <v>2</v>
      </c>
      <c r="D26" s="16" t="s">
        <v>73</v>
      </c>
      <c r="E26" s="2">
        <v>1</v>
      </c>
      <c r="F26" s="16" t="s">
        <v>751</v>
      </c>
      <c r="G26" s="2" t="s">
        <v>752</v>
      </c>
      <c r="H26" s="2" t="s">
        <v>753</v>
      </c>
      <c r="I26" s="2" t="s">
        <v>754</v>
      </c>
      <c r="J26" s="2" t="s">
        <v>753</v>
      </c>
      <c r="K26" s="2" t="s">
        <v>19</v>
      </c>
      <c r="L26" s="28" t="s">
        <v>755</v>
      </c>
      <c r="M26">
        <v>5</v>
      </c>
    </row>
    <row r="27" spans="1:13">
      <c r="A27" s="2">
        <v>9</v>
      </c>
      <c r="B27" s="3" t="str">
        <f>IF(A27="","",VLOOKUP(A27,[8]項目編號!$A$2:$B$17,2))</f>
        <v>國語字音字形</v>
      </c>
      <c r="C27" s="2">
        <v>2</v>
      </c>
      <c r="D27" s="16" t="s">
        <v>73</v>
      </c>
      <c r="E27" s="2">
        <v>2</v>
      </c>
      <c r="F27" s="5" t="s">
        <v>88</v>
      </c>
      <c r="G27" s="26" t="s">
        <v>756</v>
      </c>
      <c r="H27" s="26" t="s">
        <v>757</v>
      </c>
      <c r="I27" s="26" t="s">
        <v>432</v>
      </c>
      <c r="J27" s="2" t="s">
        <v>92</v>
      </c>
      <c r="K27" s="2" t="s">
        <v>115</v>
      </c>
      <c r="L27" s="28" t="s">
        <v>758</v>
      </c>
      <c r="M27">
        <v>6</v>
      </c>
    </row>
    <row r="28" spans="1:13">
      <c r="A28" s="8">
        <v>9</v>
      </c>
      <c r="B28" s="3" t="s">
        <v>703</v>
      </c>
      <c r="C28" s="8">
        <v>2</v>
      </c>
      <c r="D28" s="4" t="s">
        <v>430</v>
      </c>
      <c r="E28" s="9">
        <v>2</v>
      </c>
      <c r="F28" s="5" t="s">
        <v>88</v>
      </c>
      <c r="G28" s="9" t="s">
        <v>759</v>
      </c>
      <c r="H28" s="9" t="s">
        <v>353</v>
      </c>
      <c r="I28" s="9" t="s">
        <v>760</v>
      </c>
      <c r="J28" s="9" t="s">
        <v>761</v>
      </c>
      <c r="K28" s="12" t="s">
        <v>19</v>
      </c>
      <c r="L28" s="20"/>
      <c r="M28">
        <v>7</v>
      </c>
    </row>
    <row r="29" spans="1:13">
      <c r="A29" s="8">
        <v>9</v>
      </c>
      <c r="B29" s="3" t="s">
        <v>703</v>
      </c>
      <c r="C29" s="8">
        <v>2</v>
      </c>
      <c r="D29" s="4" t="s">
        <v>430</v>
      </c>
      <c r="E29" s="9">
        <v>2</v>
      </c>
      <c r="F29" s="5" t="s">
        <v>88</v>
      </c>
      <c r="G29" s="9" t="s">
        <v>762</v>
      </c>
      <c r="H29" s="9" t="s">
        <v>90</v>
      </c>
      <c r="I29" s="9" t="s">
        <v>265</v>
      </c>
      <c r="J29" s="9" t="s">
        <v>92</v>
      </c>
      <c r="K29" s="12" t="s">
        <v>19</v>
      </c>
      <c r="L29" s="20"/>
      <c r="M29">
        <v>8</v>
      </c>
    </row>
    <row r="30" spans="1:13">
      <c r="A30" s="8">
        <v>9</v>
      </c>
      <c r="B30" s="3" t="s">
        <v>703</v>
      </c>
      <c r="C30" s="8">
        <v>2</v>
      </c>
      <c r="D30" s="4" t="s">
        <v>430</v>
      </c>
      <c r="E30" s="9">
        <v>2</v>
      </c>
      <c r="F30" s="5" t="s">
        <v>88</v>
      </c>
      <c r="G30" s="9" t="s">
        <v>763</v>
      </c>
      <c r="H30" s="9" t="s">
        <v>350</v>
      </c>
      <c r="I30" s="9" t="s">
        <v>764</v>
      </c>
      <c r="J30" s="9" t="s">
        <v>350</v>
      </c>
      <c r="K30" s="12" t="s">
        <v>19</v>
      </c>
      <c r="L30" s="20"/>
      <c r="M30">
        <v>9</v>
      </c>
    </row>
    <row r="31" spans="1:13">
      <c r="A31" s="14">
        <v>9</v>
      </c>
      <c r="B31" s="3" t="s">
        <v>710</v>
      </c>
      <c r="C31" s="2">
        <v>2</v>
      </c>
      <c r="D31" s="4" t="s">
        <v>73</v>
      </c>
      <c r="E31" s="14">
        <v>3</v>
      </c>
      <c r="F31" s="4" t="s">
        <v>599</v>
      </c>
      <c r="G31" s="17" t="s">
        <v>765</v>
      </c>
      <c r="H31" s="2" t="s">
        <v>601</v>
      </c>
      <c r="I31" s="18" t="s">
        <v>766</v>
      </c>
      <c r="J31" s="2" t="s">
        <v>601</v>
      </c>
      <c r="K31" s="2" t="s">
        <v>19</v>
      </c>
      <c r="L31" s="7"/>
      <c r="M31">
        <v>10</v>
      </c>
    </row>
    <row r="32" spans="1:13">
      <c r="A32" s="14">
        <v>9</v>
      </c>
      <c r="B32" s="3" t="s">
        <v>710</v>
      </c>
      <c r="C32" s="2">
        <v>2</v>
      </c>
      <c r="D32" s="4" t="s">
        <v>73</v>
      </c>
      <c r="E32" s="14">
        <v>3</v>
      </c>
      <c r="F32" s="4" t="s">
        <v>597</v>
      </c>
      <c r="G32" s="14" t="s">
        <v>767</v>
      </c>
      <c r="H32" s="2" t="s">
        <v>270</v>
      </c>
      <c r="I32" s="2" t="s">
        <v>768</v>
      </c>
      <c r="J32" s="2" t="s">
        <v>270</v>
      </c>
      <c r="K32" s="2" t="s">
        <v>19</v>
      </c>
      <c r="L32" s="7"/>
      <c r="M32">
        <v>11</v>
      </c>
    </row>
    <row r="33" spans="1:13">
      <c r="A33" s="14">
        <v>9</v>
      </c>
      <c r="B33" s="3" t="s">
        <v>710</v>
      </c>
      <c r="C33" s="2">
        <v>2</v>
      </c>
      <c r="D33" s="4" t="s">
        <v>73</v>
      </c>
      <c r="E33" s="14">
        <v>3</v>
      </c>
      <c r="F33" s="4" t="s">
        <v>599</v>
      </c>
      <c r="G33" s="17" t="s">
        <v>769</v>
      </c>
      <c r="H33" s="2" t="s">
        <v>102</v>
      </c>
      <c r="I33" s="18" t="s">
        <v>770</v>
      </c>
      <c r="J33" s="2" t="s">
        <v>102</v>
      </c>
      <c r="K33" s="2" t="s">
        <v>19</v>
      </c>
      <c r="L33" s="7"/>
      <c r="M33">
        <v>12</v>
      </c>
    </row>
    <row r="34" spans="1:13">
      <c r="A34" s="2">
        <v>9</v>
      </c>
      <c r="B34" s="3" t="str">
        <f>IF(A34="","",VLOOKUP(A34,[2]項目編號!$A$2:$B$17,2))</f>
        <v>國語字音字形</v>
      </c>
      <c r="C34" s="2">
        <v>2</v>
      </c>
      <c r="D34" s="4" t="s">
        <v>73</v>
      </c>
      <c r="E34" s="2">
        <v>4</v>
      </c>
      <c r="F34" s="5" t="s">
        <v>49</v>
      </c>
      <c r="G34" s="2" t="s">
        <v>771</v>
      </c>
      <c r="H34" s="2" t="s">
        <v>112</v>
      </c>
      <c r="I34" s="2" t="s">
        <v>772</v>
      </c>
      <c r="J34" s="2" t="s">
        <v>112</v>
      </c>
      <c r="K34" s="2" t="s">
        <v>19</v>
      </c>
      <c r="L34" s="7"/>
      <c r="M34">
        <v>13</v>
      </c>
    </row>
    <row r="35" spans="1:13">
      <c r="A35" s="2">
        <v>9</v>
      </c>
      <c r="B35" s="3" t="str">
        <f>IF(A35="","",VLOOKUP(A35,[2]項目編號!$A$2:$B$17,2))</f>
        <v>國語字音字形</v>
      </c>
      <c r="C35" s="2">
        <v>2</v>
      </c>
      <c r="D35" s="4" t="s">
        <v>73</v>
      </c>
      <c r="E35" s="2">
        <v>4</v>
      </c>
      <c r="F35" s="5" t="s">
        <v>108</v>
      </c>
      <c r="G35" s="2" t="s">
        <v>773</v>
      </c>
      <c r="H35" s="2" t="s">
        <v>279</v>
      </c>
      <c r="I35" s="2" t="s">
        <v>774</v>
      </c>
      <c r="J35" s="2" t="s">
        <v>279</v>
      </c>
      <c r="K35" s="2" t="s">
        <v>19</v>
      </c>
      <c r="L35" s="7"/>
      <c r="M35">
        <v>14</v>
      </c>
    </row>
    <row r="36" spans="1:13">
      <c r="A36" s="2">
        <v>9</v>
      </c>
      <c r="B36" s="3" t="str">
        <f>IF(A36="","",VLOOKUP(A36,[2]項目編號!$A$2:$B$17,2))</f>
        <v>國語字音字形</v>
      </c>
      <c r="C36" s="2">
        <v>2</v>
      </c>
      <c r="D36" s="4" t="s">
        <v>73</v>
      </c>
      <c r="E36" s="2">
        <v>4</v>
      </c>
      <c r="F36" s="5" t="s">
        <v>49</v>
      </c>
      <c r="G36" s="2" t="s">
        <v>775</v>
      </c>
      <c r="H36" s="2" t="s">
        <v>663</v>
      </c>
      <c r="I36" s="2" t="s">
        <v>776</v>
      </c>
      <c r="J36" s="2" t="s">
        <v>552</v>
      </c>
      <c r="K36" s="2" t="s">
        <v>19</v>
      </c>
      <c r="L36" s="7"/>
      <c r="M36">
        <v>15</v>
      </c>
    </row>
    <row r="37" spans="1:13">
      <c r="A37" s="2">
        <v>9</v>
      </c>
      <c r="B37" s="3" t="s">
        <v>703</v>
      </c>
      <c r="C37" s="2">
        <v>2</v>
      </c>
      <c r="D37" s="4" t="s">
        <v>73</v>
      </c>
      <c r="E37" s="2">
        <v>5</v>
      </c>
      <c r="F37" s="5" t="s">
        <v>54</v>
      </c>
      <c r="G37" s="2" t="s">
        <v>777</v>
      </c>
      <c r="H37" s="2" t="s">
        <v>555</v>
      </c>
      <c r="I37" s="2" t="s">
        <v>778</v>
      </c>
      <c r="J37" s="2" t="s">
        <v>557</v>
      </c>
      <c r="K37" s="2" t="s">
        <v>19</v>
      </c>
      <c r="L37" s="7"/>
      <c r="M37">
        <v>16</v>
      </c>
    </row>
    <row r="38" spans="1:13">
      <c r="A38" s="2">
        <v>9</v>
      </c>
      <c r="B38" s="3" t="s">
        <v>703</v>
      </c>
      <c r="C38" s="2">
        <v>2</v>
      </c>
      <c r="D38" s="4" t="s">
        <v>73</v>
      </c>
      <c r="E38" s="2">
        <v>5</v>
      </c>
      <c r="F38" s="5" t="s">
        <v>54</v>
      </c>
      <c r="G38" s="2" t="s">
        <v>779</v>
      </c>
      <c r="H38" s="2" t="s">
        <v>780</v>
      </c>
      <c r="I38" s="2" t="s">
        <v>781</v>
      </c>
      <c r="J38" s="2" t="s">
        <v>449</v>
      </c>
      <c r="K38" s="2" t="s">
        <v>19</v>
      </c>
      <c r="L38" s="7"/>
      <c r="M38">
        <v>17</v>
      </c>
    </row>
    <row r="39" spans="1:13">
      <c r="A39" s="2">
        <v>9</v>
      </c>
      <c r="B39" s="3" t="s">
        <v>703</v>
      </c>
      <c r="C39" s="2">
        <v>2</v>
      </c>
      <c r="D39" s="4" t="s">
        <v>73</v>
      </c>
      <c r="E39" s="2">
        <v>5</v>
      </c>
      <c r="F39" s="5" t="s">
        <v>54</v>
      </c>
      <c r="G39" s="2" t="s">
        <v>782</v>
      </c>
      <c r="H39" s="2" t="s">
        <v>451</v>
      </c>
      <c r="I39" s="2" t="s">
        <v>783</v>
      </c>
      <c r="J39" s="2" t="s">
        <v>121</v>
      </c>
      <c r="K39" s="2" t="s">
        <v>19</v>
      </c>
      <c r="L39" s="7"/>
      <c r="M39">
        <v>18</v>
      </c>
    </row>
    <row r="40" spans="1:13">
      <c r="A40" s="2">
        <v>9</v>
      </c>
      <c r="B40" s="3" t="str">
        <f>IF(A40="","",VLOOKUP(A40,[3]項目編號!$A$2:$B$17,2))</f>
        <v>國語字音字形</v>
      </c>
      <c r="C40" s="2">
        <v>2</v>
      </c>
      <c r="D40" s="4" t="s">
        <v>73</v>
      </c>
      <c r="E40" s="2">
        <v>6</v>
      </c>
      <c r="F40" s="16" t="s">
        <v>64</v>
      </c>
      <c r="G40" s="2" t="s">
        <v>784</v>
      </c>
      <c r="H40" s="2" t="s">
        <v>290</v>
      </c>
      <c r="I40" s="2" t="s">
        <v>785</v>
      </c>
      <c r="J40" s="2" t="s">
        <v>290</v>
      </c>
      <c r="K40" s="2" t="s">
        <v>19</v>
      </c>
      <c r="L40" s="7"/>
      <c r="M40">
        <v>19</v>
      </c>
    </row>
    <row r="41" spans="1:13">
      <c r="A41" s="2">
        <v>9</v>
      </c>
      <c r="B41" s="3" t="str">
        <f>IF(A41="","",VLOOKUP(A41,[3]項目編號!$A$2:$B$17,2))</f>
        <v>國語字音字形</v>
      </c>
      <c r="C41" s="2">
        <v>2</v>
      </c>
      <c r="D41" s="4" t="s">
        <v>73</v>
      </c>
      <c r="E41" s="2">
        <v>6</v>
      </c>
      <c r="F41" s="16" t="s">
        <v>64</v>
      </c>
      <c r="G41" s="2" t="s">
        <v>786</v>
      </c>
      <c r="H41" s="2" t="s">
        <v>787</v>
      </c>
      <c r="I41" s="2" t="s">
        <v>788</v>
      </c>
      <c r="J41" s="2" t="s">
        <v>787</v>
      </c>
      <c r="K41" s="2" t="s">
        <v>19</v>
      </c>
      <c r="L41" s="7"/>
      <c r="M41">
        <v>20</v>
      </c>
    </row>
    <row r="42" spans="1:13">
      <c r="A42" s="2">
        <v>9</v>
      </c>
      <c r="B42" s="3" t="str">
        <f>IF(A42="","",VLOOKUP(A42,[3]項目編號!$A$2:$B$17,2))</f>
        <v>國語字音字形</v>
      </c>
      <c r="C42" s="2">
        <v>2</v>
      </c>
      <c r="D42" s="4" t="s">
        <v>73</v>
      </c>
      <c r="E42" s="2">
        <v>6</v>
      </c>
      <c r="F42" s="16" t="s">
        <v>64</v>
      </c>
      <c r="G42" s="2" t="s">
        <v>789</v>
      </c>
      <c r="H42" s="2" t="s">
        <v>128</v>
      </c>
      <c r="I42" s="91" t="s">
        <v>1399</v>
      </c>
      <c r="J42" s="2" t="s">
        <v>293</v>
      </c>
      <c r="K42" s="2" t="s">
        <v>115</v>
      </c>
      <c r="L42" s="7"/>
      <c r="M42" s="56">
        <v>21</v>
      </c>
    </row>
    <row r="43" spans="1:13">
      <c r="A43" s="2">
        <v>9</v>
      </c>
      <c r="B43" s="3" t="str">
        <f>IF(A43="","",VLOOKUP(A43,[4]項目編號!$A$2:$B$17,2))</f>
        <v>國語字音字形</v>
      </c>
      <c r="C43" s="18">
        <v>3</v>
      </c>
      <c r="D43" s="22" t="s">
        <v>151</v>
      </c>
      <c r="E43" s="15">
        <v>7</v>
      </c>
      <c r="F43" s="22" t="s">
        <v>188</v>
      </c>
      <c r="G43" s="2" t="s">
        <v>790</v>
      </c>
      <c r="H43" s="2" t="s">
        <v>459</v>
      </c>
      <c r="I43" s="6" t="s">
        <v>791</v>
      </c>
      <c r="J43" s="2" t="s">
        <v>296</v>
      </c>
      <c r="K43" s="2" t="s">
        <v>19</v>
      </c>
      <c r="L43" s="7"/>
      <c r="M43">
        <v>1</v>
      </c>
    </row>
    <row r="44" spans="1:13">
      <c r="A44" s="2">
        <v>9</v>
      </c>
      <c r="B44" s="3" t="str">
        <f>IF(A44="","",VLOOKUP(A44,[4]項目編號!$A$2:$B$17,2))</f>
        <v>國語字音字形</v>
      </c>
      <c r="C44" s="18">
        <v>3</v>
      </c>
      <c r="D44" s="22" t="s">
        <v>151</v>
      </c>
      <c r="E44" s="15">
        <v>7</v>
      </c>
      <c r="F44" s="22" t="s">
        <v>188</v>
      </c>
      <c r="G44" s="2" t="s">
        <v>792</v>
      </c>
      <c r="H44" s="2" t="s">
        <v>296</v>
      </c>
      <c r="I44" s="6" t="s">
        <v>791</v>
      </c>
      <c r="J44" s="2" t="s">
        <v>459</v>
      </c>
      <c r="K44" s="2" t="s">
        <v>19</v>
      </c>
      <c r="L44" s="7"/>
      <c r="M44">
        <v>2</v>
      </c>
    </row>
    <row r="45" spans="1:13">
      <c r="A45" s="2">
        <v>9</v>
      </c>
      <c r="B45" s="3" t="str">
        <f>IF(A45="","",VLOOKUP(A45,[15]項目編號!$A$2:$B$17,2))</f>
        <v>國語字音字形</v>
      </c>
      <c r="C45" s="2">
        <v>3</v>
      </c>
      <c r="D45" s="22" t="s">
        <v>151</v>
      </c>
      <c r="E45" s="2">
        <v>7</v>
      </c>
      <c r="F45" s="22" t="s">
        <v>188</v>
      </c>
      <c r="G45" s="2" t="s">
        <v>793</v>
      </c>
      <c r="H45" s="2" t="s">
        <v>794</v>
      </c>
      <c r="I45" s="2" t="s">
        <v>795</v>
      </c>
      <c r="J45" s="2" t="s">
        <v>794</v>
      </c>
      <c r="K45" s="2" t="s">
        <v>19</v>
      </c>
      <c r="L45" s="7"/>
      <c r="M45">
        <v>3</v>
      </c>
    </row>
    <row r="46" spans="1:13">
      <c r="A46" s="2">
        <v>9</v>
      </c>
      <c r="B46" s="3" t="str">
        <f>IF(A46="","",VLOOKUP(A46,[15]項目編號!$A$2:$B$17,2))</f>
        <v>國語字音字形</v>
      </c>
      <c r="C46" s="2">
        <v>3</v>
      </c>
      <c r="D46" s="22" t="s">
        <v>151</v>
      </c>
      <c r="E46" s="2">
        <v>7</v>
      </c>
      <c r="F46" s="22" t="s">
        <v>188</v>
      </c>
      <c r="G46" s="2" t="s">
        <v>796</v>
      </c>
      <c r="H46" s="2" t="s">
        <v>464</v>
      </c>
      <c r="I46" s="2" t="s">
        <v>795</v>
      </c>
      <c r="J46" s="2" t="s">
        <v>464</v>
      </c>
      <c r="K46" s="2" t="s">
        <v>19</v>
      </c>
      <c r="L46" s="7"/>
      <c r="M46">
        <v>4</v>
      </c>
    </row>
    <row r="47" spans="1:13">
      <c r="A47" s="2">
        <v>9</v>
      </c>
      <c r="B47" s="3" t="str">
        <f>IF(A47="","",VLOOKUP(A47,[5]項目編號!$A$2:$B$17,2))</f>
        <v>國語字音字形</v>
      </c>
      <c r="C47" s="2">
        <v>3</v>
      </c>
      <c r="D47" s="22" t="s">
        <v>151</v>
      </c>
      <c r="E47" s="2">
        <v>7</v>
      </c>
      <c r="F47" s="22" t="s">
        <v>188</v>
      </c>
      <c r="G47" s="2" t="s">
        <v>797</v>
      </c>
      <c r="H47" s="2" t="s">
        <v>467</v>
      </c>
      <c r="I47" s="2" t="s">
        <v>798</v>
      </c>
      <c r="J47" s="2" t="s">
        <v>121</v>
      </c>
      <c r="K47" s="2" t="s">
        <v>19</v>
      </c>
      <c r="L47" s="7"/>
      <c r="M47">
        <v>5</v>
      </c>
    </row>
    <row r="48" spans="1:13">
      <c r="A48" s="2">
        <v>9</v>
      </c>
      <c r="B48" s="3" t="str">
        <f>IF(A48="","",VLOOKUP(A48,[16]項目編號!$A$2:$B$17,2))</f>
        <v>國語字音字形</v>
      </c>
      <c r="C48" s="2">
        <v>3</v>
      </c>
      <c r="D48" s="22" t="s">
        <v>151</v>
      </c>
      <c r="E48" s="2">
        <v>7</v>
      </c>
      <c r="F48" s="22" t="s">
        <v>188</v>
      </c>
      <c r="G48" s="2" t="s">
        <v>799</v>
      </c>
      <c r="H48" s="2" t="s">
        <v>302</v>
      </c>
      <c r="I48" s="2" t="s">
        <v>800</v>
      </c>
      <c r="J48" s="2" t="s">
        <v>302</v>
      </c>
      <c r="K48" s="2" t="s">
        <v>19</v>
      </c>
      <c r="L48" s="7"/>
      <c r="M48">
        <v>6</v>
      </c>
    </row>
    <row r="49" spans="1:13">
      <c r="A49" s="2">
        <v>9</v>
      </c>
      <c r="B49" s="3" t="str">
        <f>IF(A49="","",VLOOKUP(A49,[16]項目編號!$A$2:$B$17,2))</f>
        <v>國語字音字形</v>
      </c>
      <c r="C49" s="2">
        <v>3</v>
      </c>
      <c r="D49" s="22" t="s">
        <v>151</v>
      </c>
      <c r="E49" s="2">
        <v>7</v>
      </c>
      <c r="F49" s="22" t="s">
        <v>188</v>
      </c>
      <c r="G49" s="2" t="s">
        <v>801</v>
      </c>
      <c r="H49" s="2" t="s">
        <v>302</v>
      </c>
      <c r="I49" s="2" t="s">
        <v>800</v>
      </c>
      <c r="J49" s="2" t="s">
        <v>471</v>
      </c>
      <c r="K49" s="2" t="s">
        <v>19</v>
      </c>
      <c r="L49" s="7"/>
      <c r="M49">
        <v>7</v>
      </c>
    </row>
    <row r="50" spans="1:13">
      <c r="A50" s="23">
        <v>9</v>
      </c>
      <c r="B50" s="3" t="s">
        <v>710</v>
      </c>
      <c r="C50" s="2">
        <v>3</v>
      </c>
      <c r="D50" s="22" t="s">
        <v>151</v>
      </c>
      <c r="E50" s="2">
        <v>7</v>
      </c>
      <c r="F50" s="22" t="s">
        <v>188</v>
      </c>
      <c r="G50" s="24" t="s">
        <v>802</v>
      </c>
      <c r="H50" s="19" t="s">
        <v>148</v>
      </c>
      <c r="I50" s="19" t="s">
        <v>803</v>
      </c>
      <c r="J50" s="19" t="s">
        <v>150</v>
      </c>
      <c r="K50" s="19" t="s">
        <v>19</v>
      </c>
      <c r="L50" s="7"/>
      <c r="M50">
        <v>8</v>
      </c>
    </row>
    <row r="51" spans="1:13">
      <c r="A51" s="17">
        <v>9</v>
      </c>
      <c r="B51" s="3" t="s">
        <v>710</v>
      </c>
      <c r="C51" s="1">
        <v>3</v>
      </c>
      <c r="D51" s="22" t="s">
        <v>151</v>
      </c>
      <c r="E51" s="17">
        <v>7</v>
      </c>
      <c r="F51" s="22" t="s">
        <v>188</v>
      </c>
      <c r="G51" s="17" t="s">
        <v>804</v>
      </c>
      <c r="H51" s="1" t="s">
        <v>153</v>
      </c>
      <c r="I51" s="1" t="s">
        <v>805</v>
      </c>
      <c r="J51" s="1" t="s">
        <v>153</v>
      </c>
      <c r="K51" s="1" t="s">
        <v>19</v>
      </c>
      <c r="L51" s="25"/>
      <c r="M51">
        <v>9</v>
      </c>
    </row>
    <row r="52" spans="1:13">
      <c r="A52" s="17">
        <v>9</v>
      </c>
      <c r="B52" s="3" t="s">
        <v>710</v>
      </c>
      <c r="C52" s="1">
        <v>3</v>
      </c>
      <c r="D52" s="22" t="s">
        <v>151</v>
      </c>
      <c r="E52" s="17">
        <v>7</v>
      </c>
      <c r="F52" s="22" t="s">
        <v>188</v>
      </c>
      <c r="G52" s="17" t="s">
        <v>806</v>
      </c>
      <c r="H52" s="1" t="s">
        <v>153</v>
      </c>
      <c r="I52" s="1" t="s">
        <v>805</v>
      </c>
      <c r="J52" s="1" t="s">
        <v>153</v>
      </c>
      <c r="K52" s="1" t="s">
        <v>19</v>
      </c>
      <c r="L52" s="25"/>
      <c r="M52">
        <v>10</v>
      </c>
    </row>
    <row r="53" spans="1:13">
      <c r="A53" s="2">
        <v>9</v>
      </c>
      <c r="B53" s="3" t="s">
        <v>710</v>
      </c>
      <c r="C53" s="1">
        <v>3</v>
      </c>
      <c r="D53" s="22" t="s">
        <v>306</v>
      </c>
      <c r="E53" s="2">
        <v>7</v>
      </c>
      <c r="F53" s="22" t="s">
        <v>188</v>
      </c>
      <c r="G53" s="18" t="s">
        <v>807</v>
      </c>
      <c r="H53" s="2" t="s">
        <v>372</v>
      </c>
      <c r="I53" s="34" t="s">
        <v>808</v>
      </c>
      <c r="J53" s="34" t="s">
        <v>809</v>
      </c>
      <c r="K53" s="34" t="s">
        <v>19</v>
      </c>
      <c r="L53" s="7"/>
      <c r="M53">
        <v>11</v>
      </c>
    </row>
    <row r="54" spans="1:13">
      <c r="A54" s="2">
        <v>9</v>
      </c>
      <c r="B54" s="3" t="str">
        <f>IF(A54="","",VLOOKUP(A54,[6]項目編號!$A$2:$B$17,2))</f>
        <v>國語字音字形</v>
      </c>
      <c r="C54" s="2">
        <v>3</v>
      </c>
      <c r="D54" s="22" t="s">
        <v>134</v>
      </c>
      <c r="E54" s="2">
        <v>7</v>
      </c>
      <c r="F54" s="22" t="s">
        <v>188</v>
      </c>
      <c r="G54" s="2" t="s">
        <v>810</v>
      </c>
      <c r="H54" s="2" t="s">
        <v>159</v>
      </c>
      <c r="I54" s="2" t="s">
        <v>811</v>
      </c>
      <c r="J54" s="2" t="s">
        <v>161</v>
      </c>
      <c r="K54" s="2" t="s">
        <v>19</v>
      </c>
      <c r="L54" s="7"/>
      <c r="M54">
        <v>12</v>
      </c>
    </row>
    <row r="55" spans="1:13">
      <c r="A55" s="2">
        <v>9</v>
      </c>
      <c r="B55" s="3" t="str">
        <f>IF(A55="","",VLOOKUP(A55,[6]項目編號!$A$2:$B$17,2))</f>
        <v>國語字音字形</v>
      </c>
      <c r="C55" s="2">
        <v>3</v>
      </c>
      <c r="D55" s="22" t="s">
        <v>134</v>
      </c>
      <c r="E55" s="2">
        <v>7</v>
      </c>
      <c r="F55" s="22" t="s">
        <v>188</v>
      </c>
      <c r="G55" s="2" t="s">
        <v>812</v>
      </c>
      <c r="H55" s="2" t="s">
        <v>159</v>
      </c>
      <c r="I55" s="2" t="s">
        <v>813</v>
      </c>
      <c r="J55" s="2" t="s">
        <v>161</v>
      </c>
      <c r="K55" s="2" t="s">
        <v>19</v>
      </c>
      <c r="L55" s="7"/>
      <c r="M55">
        <v>13</v>
      </c>
    </row>
    <row r="56" spans="1:13">
      <c r="A56" s="2">
        <v>9</v>
      </c>
      <c r="B56" s="3" t="s">
        <v>710</v>
      </c>
      <c r="C56" s="2">
        <v>3</v>
      </c>
      <c r="D56" s="22" t="s">
        <v>134</v>
      </c>
      <c r="E56" s="2">
        <v>7</v>
      </c>
      <c r="F56" s="22" t="s">
        <v>188</v>
      </c>
      <c r="G56" s="2" t="s">
        <v>814</v>
      </c>
      <c r="H56" s="2" t="s">
        <v>163</v>
      </c>
      <c r="I56" s="2" t="s">
        <v>815</v>
      </c>
      <c r="J56" s="2" t="s">
        <v>311</v>
      </c>
      <c r="K56" s="2" t="s">
        <v>19</v>
      </c>
      <c r="L56" s="7"/>
      <c r="M56">
        <v>14</v>
      </c>
    </row>
    <row r="57" spans="1:13">
      <c r="A57" s="2">
        <v>9</v>
      </c>
      <c r="B57" s="3" t="s">
        <v>710</v>
      </c>
      <c r="C57" s="2">
        <v>3</v>
      </c>
      <c r="D57" s="22" t="s">
        <v>134</v>
      </c>
      <c r="E57" s="2">
        <v>7</v>
      </c>
      <c r="F57" s="22" t="s">
        <v>188</v>
      </c>
      <c r="G57" s="2" t="s">
        <v>816</v>
      </c>
      <c r="H57" s="2" t="s">
        <v>311</v>
      </c>
      <c r="I57" s="2" t="s">
        <v>815</v>
      </c>
      <c r="J57" s="2" t="s">
        <v>311</v>
      </c>
      <c r="K57" s="2" t="s">
        <v>19</v>
      </c>
      <c r="L57" s="7"/>
      <c r="M57">
        <v>15</v>
      </c>
    </row>
    <row r="58" spans="1:13">
      <c r="A58" s="2">
        <v>9</v>
      </c>
      <c r="B58" s="3" t="str">
        <f>IF(A58="","",VLOOKUP(A58,[7]項目編號!$A$2:$B$17,2))</f>
        <v>國語字音字形</v>
      </c>
      <c r="C58" s="2">
        <v>3</v>
      </c>
      <c r="D58" s="22" t="s">
        <v>134</v>
      </c>
      <c r="E58" s="2">
        <v>7</v>
      </c>
      <c r="F58" s="22" t="s">
        <v>188</v>
      </c>
      <c r="G58" s="2" t="s">
        <v>817</v>
      </c>
      <c r="H58" s="2" t="s">
        <v>481</v>
      </c>
      <c r="I58" s="2" t="s">
        <v>818</v>
      </c>
      <c r="J58" s="2" t="s">
        <v>169</v>
      </c>
      <c r="K58" s="2" t="s">
        <v>19</v>
      </c>
      <c r="L58" s="7"/>
      <c r="M58">
        <v>16</v>
      </c>
    </row>
    <row r="59" spans="1:13">
      <c r="A59" s="2">
        <v>9</v>
      </c>
      <c r="B59" s="3" t="s">
        <v>710</v>
      </c>
      <c r="C59" s="2">
        <v>3</v>
      </c>
      <c r="D59" s="22" t="s">
        <v>134</v>
      </c>
      <c r="E59" s="2">
        <v>7</v>
      </c>
      <c r="F59" s="22" t="s">
        <v>188</v>
      </c>
      <c r="G59" s="2" t="s">
        <v>819</v>
      </c>
      <c r="H59" s="26" t="s">
        <v>171</v>
      </c>
      <c r="I59" s="26" t="s">
        <v>586</v>
      </c>
      <c r="J59" s="2" t="s">
        <v>92</v>
      </c>
      <c r="K59" s="2" t="s">
        <v>115</v>
      </c>
      <c r="L59" s="7"/>
      <c r="M59">
        <v>17</v>
      </c>
    </row>
    <row r="60" spans="1:13">
      <c r="A60" s="2">
        <v>9</v>
      </c>
      <c r="B60" s="3" t="str">
        <f>IF(A60="","",VLOOKUP(A60,[8]項目編號!$A$2:$B$17,2))</f>
        <v>國語字音字形</v>
      </c>
      <c r="C60" s="2">
        <v>3</v>
      </c>
      <c r="D60" s="22" t="s">
        <v>134</v>
      </c>
      <c r="E60" s="2">
        <v>7</v>
      </c>
      <c r="F60" s="22" t="s">
        <v>188</v>
      </c>
      <c r="G60" s="2" t="s">
        <v>820</v>
      </c>
      <c r="H60" s="26" t="s">
        <v>171</v>
      </c>
      <c r="I60" s="26" t="s">
        <v>586</v>
      </c>
      <c r="J60" s="2" t="s">
        <v>92</v>
      </c>
      <c r="K60" s="2" t="s">
        <v>115</v>
      </c>
      <c r="L60" s="7"/>
      <c r="M60">
        <v>18</v>
      </c>
    </row>
    <row r="61" spans="1:13">
      <c r="A61" s="2">
        <v>9</v>
      </c>
      <c r="B61" s="3" t="str">
        <f>IF(A61="","",VLOOKUP(A61,[9]項目編號!$A$2:$B$17,2))</f>
        <v>國語字音字形</v>
      </c>
      <c r="C61" s="2">
        <v>3</v>
      </c>
      <c r="D61" s="22" t="s">
        <v>134</v>
      </c>
      <c r="E61" s="2">
        <v>7</v>
      </c>
      <c r="F61" s="22" t="s">
        <v>188</v>
      </c>
      <c r="G61" s="2" t="s">
        <v>821</v>
      </c>
      <c r="H61" s="2" t="s">
        <v>174</v>
      </c>
      <c r="I61" s="2" t="s">
        <v>822</v>
      </c>
      <c r="J61" s="2" t="s">
        <v>174</v>
      </c>
      <c r="K61" s="2" t="s">
        <v>19</v>
      </c>
      <c r="L61" s="7"/>
      <c r="M61">
        <v>19</v>
      </c>
    </row>
    <row r="62" spans="1:13">
      <c r="A62" s="2">
        <v>9</v>
      </c>
      <c r="B62" s="3" t="str">
        <f>IF(A62="","",VLOOKUP(A62,[10]項目編號!$A$2:$B$17,2))</f>
        <v>國語字音字形</v>
      </c>
      <c r="C62" s="2">
        <v>3</v>
      </c>
      <c r="D62" s="22" t="s">
        <v>134</v>
      </c>
      <c r="E62" s="2">
        <v>7</v>
      </c>
      <c r="F62" s="22" t="s">
        <v>188</v>
      </c>
      <c r="G62" s="29" t="s">
        <v>823</v>
      </c>
      <c r="H62" s="2" t="s">
        <v>177</v>
      </c>
      <c r="I62" s="30" t="s">
        <v>824</v>
      </c>
      <c r="J62" s="2" t="s">
        <v>319</v>
      </c>
      <c r="K62" s="2" t="s">
        <v>19</v>
      </c>
      <c r="L62" s="7"/>
      <c r="M62">
        <v>20</v>
      </c>
    </row>
    <row r="63" spans="1:13">
      <c r="A63" s="2">
        <v>9</v>
      </c>
      <c r="B63" s="3" t="str">
        <f>IF(A63="","",VLOOKUP(A63,[10]項目編號!$A$2:$B$17,2))</f>
        <v>國語字音字形</v>
      </c>
      <c r="C63" s="2">
        <v>3</v>
      </c>
      <c r="D63" s="22" t="s">
        <v>134</v>
      </c>
      <c r="E63" s="2">
        <v>7</v>
      </c>
      <c r="F63" s="22" t="s">
        <v>188</v>
      </c>
      <c r="G63" s="29" t="s">
        <v>825</v>
      </c>
      <c r="H63" s="2" t="s">
        <v>826</v>
      </c>
      <c r="I63" s="30" t="s">
        <v>827</v>
      </c>
      <c r="J63" s="2" t="s">
        <v>319</v>
      </c>
      <c r="K63" s="2" t="s">
        <v>19</v>
      </c>
      <c r="L63" s="7"/>
      <c r="M63" s="56">
        <v>21</v>
      </c>
    </row>
    <row r="64" spans="1:13">
      <c r="A64" s="2">
        <v>9</v>
      </c>
      <c r="B64" s="3" t="str">
        <f>IF(A64="","",VLOOKUP(A64,[1]項目編號!$A$2:$B$17,2))</f>
        <v>國語字音字形</v>
      </c>
      <c r="C64" s="2">
        <v>4</v>
      </c>
      <c r="D64" s="4" t="s">
        <v>594</v>
      </c>
      <c r="E64" s="2">
        <v>1</v>
      </c>
      <c r="F64" s="5" t="s">
        <v>74</v>
      </c>
      <c r="G64" s="2" t="s">
        <v>828</v>
      </c>
      <c r="H64" s="2" t="s">
        <v>214</v>
      </c>
      <c r="I64" s="2"/>
      <c r="J64" s="2"/>
      <c r="K64" s="2"/>
      <c r="L64" s="7"/>
      <c r="M64">
        <v>1</v>
      </c>
    </row>
    <row r="65" spans="1:14">
      <c r="A65" s="2">
        <v>9</v>
      </c>
      <c r="B65" s="3" t="str">
        <f>IF(A65="","",VLOOKUP(A65,[1]項目編號!$A$2:$B$17,2))</f>
        <v>國語字音字形</v>
      </c>
      <c r="C65" s="2">
        <v>4</v>
      </c>
      <c r="D65" s="4" t="s">
        <v>594</v>
      </c>
      <c r="E65" s="2">
        <v>1</v>
      </c>
      <c r="F65" s="5" t="s">
        <v>212</v>
      </c>
      <c r="G65" s="2" t="s">
        <v>829</v>
      </c>
      <c r="H65" s="2" t="s">
        <v>688</v>
      </c>
      <c r="I65" s="2"/>
      <c r="J65" s="2"/>
      <c r="K65" s="2"/>
      <c r="L65" s="7"/>
      <c r="M65">
        <v>2</v>
      </c>
    </row>
    <row r="66" spans="1:14">
      <c r="A66" s="8">
        <v>9</v>
      </c>
      <c r="B66" s="3" t="s">
        <v>703</v>
      </c>
      <c r="C66" s="8">
        <v>4</v>
      </c>
      <c r="D66" s="4" t="s">
        <v>489</v>
      </c>
      <c r="E66" s="9">
        <v>2</v>
      </c>
      <c r="F66" s="5" t="s">
        <v>206</v>
      </c>
      <c r="G66" s="9" t="s">
        <v>830</v>
      </c>
      <c r="H66" s="9" t="s">
        <v>390</v>
      </c>
      <c r="I66" s="9"/>
      <c r="J66" s="9"/>
      <c r="K66" s="12"/>
      <c r="L66" s="20"/>
      <c r="M66">
        <v>3</v>
      </c>
    </row>
    <row r="67" spans="1:14">
      <c r="A67" s="8">
        <v>9</v>
      </c>
      <c r="B67" s="3" t="s">
        <v>703</v>
      </c>
      <c r="C67" s="8">
        <v>4</v>
      </c>
      <c r="D67" s="4" t="s">
        <v>205</v>
      </c>
      <c r="E67" s="9">
        <v>2</v>
      </c>
      <c r="F67" s="5" t="s">
        <v>88</v>
      </c>
      <c r="G67" s="9" t="s">
        <v>831</v>
      </c>
      <c r="H67" s="9" t="s">
        <v>832</v>
      </c>
      <c r="I67" s="9"/>
      <c r="J67" s="9"/>
      <c r="K67" s="12"/>
      <c r="L67" s="20"/>
      <c r="M67">
        <v>4</v>
      </c>
    </row>
    <row r="68" spans="1:14">
      <c r="A68" s="8">
        <v>9</v>
      </c>
      <c r="B68" s="3" t="s">
        <v>833</v>
      </c>
      <c r="C68" s="8">
        <v>4</v>
      </c>
      <c r="D68" s="4" t="s">
        <v>489</v>
      </c>
      <c r="E68" s="9">
        <v>2</v>
      </c>
      <c r="F68" s="5" t="s">
        <v>206</v>
      </c>
      <c r="G68" s="9" t="s">
        <v>834</v>
      </c>
      <c r="H68" s="9" t="s">
        <v>95</v>
      </c>
      <c r="I68" s="9"/>
      <c r="J68" s="9"/>
      <c r="K68" s="12"/>
      <c r="L68" s="20"/>
      <c r="M68">
        <v>5</v>
      </c>
    </row>
    <row r="69" spans="1:14">
      <c r="A69" s="14">
        <v>9</v>
      </c>
      <c r="B69" s="3" t="s">
        <v>710</v>
      </c>
      <c r="C69" s="36">
        <v>4</v>
      </c>
      <c r="D69" s="4" t="s">
        <v>594</v>
      </c>
      <c r="E69" s="14">
        <v>3</v>
      </c>
      <c r="F69" s="4" t="s">
        <v>599</v>
      </c>
      <c r="G69" s="14" t="s">
        <v>768</v>
      </c>
      <c r="H69" s="2" t="s">
        <v>835</v>
      </c>
      <c r="I69" s="2"/>
      <c r="J69" s="2"/>
      <c r="K69" s="2"/>
      <c r="L69" s="7"/>
      <c r="M69">
        <v>6</v>
      </c>
    </row>
    <row r="70" spans="1:14">
      <c r="A70" s="14">
        <v>9</v>
      </c>
      <c r="B70" s="3" t="s">
        <v>710</v>
      </c>
      <c r="C70" s="36">
        <v>4</v>
      </c>
      <c r="D70" s="4" t="s">
        <v>594</v>
      </c>
      <c r="E70" s="14">
        <v>3</v>
      </c>
      <c r="F70" s="4" t="s">
        <v>597</v>
      </c>
      <c r="G70" s="14" t="s">
        <v>712</v>
      </c>
      <c r="H70" s="2" t="s">
        <v>227</v>
      </c>
      <c r="I70" s="2"/>
      <c r="J70" s="2"/>
      <c r="K70" s="2"/>
      <c r="L70" s="7"/>
      <c r="M70">
        <v>7</v>
      </c>
    </row>
    <row r="71" spans="1:14">
      <c r="A71" s="14">
        <v>9</v>
      </c>
      <c r="B71" s="3" t="s">
        <v>710</v>
      </c>
      <c r="C71" s="36">
        <v>4</v>
      </c>
      <c r="D71" s="4" t="s">
        <v>594</v>
      </c>
      <c r="E71" s="14">
        <v>3</v>
      </c>
      <c r="F71" s="4" t="s">
        <v>597</v>
      </c>
      <c r="G71" s="14" t="s">
        <v>836</v>
      </c>
      <c r="H71" s="2" t="s">
        <v>837</v>
      </c>
      <c r="I71" s="2"/>
      <c r="J71" s="2"/>
      <c r="K71" s="2"/>
      <c r="L71" s="7"/>
      <c r="M71">
        <v>8</v>
      </c>
    </row>
    <row r="72" spans="1:14">
      <c r="A72" s="2">
        <v>9</v>
      </c>
      <c r="B72" s="3" t="s">
        <v>703</v>
      </c>
      <c r="C72" s="2">
        <v>4</v>
      </c>
      <c r="D72" s="16" t="str">
        <f>IF(C72="","",VLOOKUP(C72,[11]項目編號!$C$2:$D$20,2))</f>
        <v>教師組</v>
      </c>
      <c r="E72" s="2">
        <v>5</v>
      </c>
      <c r="F72" s="5" t="s">
        <v>122</v>
      </c>
      <c r="G72" s="2" t="s">
        <v>838</v>
      </c>
      <c r="H72" s="2" t="s">
        <v>839</v>
      </c>
      <c r="I72" s="2"/>
      <c r="J72" s="2"/>
      <c r="K72" s="2"/>
      <c r="L72" s="7"/>
      <c r="M72">
        <v>9</v>
      </c>
    </row>
    <row r="73" spans="1:14">
      <c r="A73" s="2">
        <v>9</v>
      </c>
      <c r="B73" s="3" t="s">
        <v>833</v>
      </c>
      <c r="C73" s="2">
        <v>4</v>
      </c>
      <c r="D73" s="16" t="str">
        <f>IF(C73="","",VLOOKUP(C73,[11]項目編號!$C$2:$D$20,2))</f>
        <v>教師組</v>
      </c>
      <c r="E73" s="2">
        <v>5</v>
      </c>
      <c r="F73" s="5" t="s">
        <v>122</v>
      </c>
      <c r="G73" s="2" t="s">
        <v>840</v>
      </c>
      <c r="H73" s="2" t="s">
        <v>841</v>
      </c>
      <c r="I73" s="2"/>
      <c r="J73" s="2"/>
      <c r="K73" s="2"/>
      <c r="L73" s="7"/>
      <c r="M73">
        <v>10</v>
      </c>
    </row>
    <row r="74" spans="1:14">
      <c r="A74" s="2">
        <v>9</v>
      </c>
      <c r="B74" s="3" t="str">
        <f>IF(A74="","",VLOOKUP(A74,[3]項目編號!$A$2:$B$17,2))</f>
        <v>國語字音字形</v>
      </c>
      <c r="C74" s="2">
        <v>4</v>
      </c>
      <c r="D74" s="5" t="s">
        <v>205</v>
      </c>
      <c r="E74" s="2">
        <v>6</v>
      </c>
      <c r="F74" s="16" t="s">
        <v>64</v>
      </c>
      <c r="G74" s="2" t="s">
        <v>842</v>
      </c>
      <c r="H74" s="2" t="s">
        <v>843</v>
      </c>
      <c r="I74" s="2"/>
      <c r="J74" s="2"/>
      <c r="K74" s="2"/>
      <c r="L74" s="7"/>
      <c r="M74">
        <v>11</v>
      </c>
    </row>
    <row r="75" spans="1:14">
      <c r="A75" s="2">
        <v>9</v>
      </c>
      <c r="B75" s="3" t="str">
        <f>IF(A75="","",VLOOKUP(A75,[3]項目編號!$A$2:$B$17,2))</f>
        <v>國語字音字形</v>
      </c>
      <c r="C75" s="2">
        <v>4</v>
      </c>
      <c r="D75" s="5" t="s">
        <v>205</v>
      </c>
      <c r="E75" s="2">
        <v>6</v>
      </c>
      <c r="F75" s="16" t="s">
        <v>64</v>
      </c>
      <c r="G75" s="2" t="s">
        <v>736</v>
      </c>
      <c r="H75" s="2" t="s">
        <v>72</v>
      </c>
      <c r="I75" s="2"/>
      <c r="J75" s="2"/>
      <c r="K75" s="2"/>
      <c r="L75" s="7"/>
      <c r="M75" s="56">
        <v>12</v>
      </c>
    </row>
    <row r="76" spans="1:14">
      <c r="A76" s="2">
        <v>9</v>
      </c>
      <c r="B76" s="3" t="str">
        <f>IF(A76="","",VLOOKUP(A76,[19]項目編號!$A$2:$B$17,2))</f>
        <v>國語字音字形</v>
      </c>
      <c r="C76" s="2">
        <v>5</v>
      </c>
      <c r="D76" s="5" t="s">
        <v>844</v>
      </c>
      <c r="E76" s="2">
        <v>7</v>
      </c>
      <c r="F76" s="22" t="s">
        <v>188</v>
      </c>
      <c r="G76" s="2" t="s">
        <v>845</v>
      </c>
      <c r="H76" s="2"/>
      <c r="I76" s="27"/>
      <c r="J76" s="27"/>
      <c r="K76" s="27"/>
      <c r="L76" s="7"/>
      <c r="M76">
        <v>1</v>
      </c>
    </row>
    <row r="77" spans="1:14">
      <c r="A77" s="68">
        <v>9</v>
      </c>
      <c r="B77" s="3" t="s">
        <v>1388</v>
      </c>
      <c r="C77" s="85">
        <v>5</v>
      </c>
      <c r="D77" s="5" t="s">
        <v>1389</v>
      </c>
      <c r="E77" s="68">
        <v>7</v>
      </c>
      <c r="F77" s="22" t="s">
        <v>188</v>
      </c>
      <c r="G77" s="89" t="s">
        <v>1390</v>
      </c>
      <c r="H77" s="89" t="s">
        <v>1391</v>
      </c>
      <c r="I77" s="68"/>
      <c r="J77" s="68"/>
      <c r="K77" s="2"/>
      <c r="L77" s="86"/>
      <c r="M77" s="56">
        <v>2</v>
      </c>
    </row>
    <row r="80" spans="1:14">
      <c r="N80" s="58"/>
    </row>
  </sheetData>
  <protectedRanges>
    <protectedRange password="C6D1" sqref="F75:F76 F42:F43 F52 F64:F66 F32:F33" name="範圍1_1_3"/>
    <protectedRange password="C6D1" sqref="D3:D24 B20:B31 F41 F3:F31" name="範圍1_1_8"/>
    <protectedRange password="C6D1" sqref="B3:B19" name="範圍1_6"/>
    <protectedRange password="C6D1" sqref="D25:D31" name="範圍1_1_2_1"/>
    <protectedRange password="C6D1" sqref="F53:F63 F34:F40 F44:F51 F67:F74 D32:D76" name="範圍1_1_10"/>
    <protectedRange password="C6D1" sqref="B32:B76" name="範圍1_8"/>
    <protectedRange password="C6D1" sqref="F77" name="範圍1_1_3_1"/>
    <protectedRange password="C6D1" sqref="D77" name="範圍1_1_10_1"/>
    <protectedRange password="C6D1" sqref="B77" name="範圍1_8_1"/>
  </protectedRanges>
  <mergeCells count="1">
    <mergeCell ref="A1:L1"/>
  </mergeCells>
  <phoneticPr fontId="2" type="noConversion"/>
  <dataValidations count="6">
    <dataValidation type="whole" operator="lessThanOrEqual" allowBlank="1" showInputMessage="1" showErrorMessage="1" sqref="C3:C77">
      <formula1>5</formula1>
    </dataValidation>
    <dataValidation type="whole" operator="lessThanOrEqual" allowBlank="1" showInputMessage="1" showErrorMessage="1" sqref="E3:E77">
      <formula1>7</formula1>
    </dataValidation>
    <dataValidation type="list" allowBlank="1" showInputMessage="1" showErrorMessage="1" sqref="K55:K61 K63:K76 K34:K53 K3:K32">
      <formula1>"是,否"</formula1>
    </dataValidation>
    <dataValidation type="whole" operator="lessThanOrEqual" allowBlank="1" showInputMessage="1" showErrorMessage="1" sqref="A26 A32:A37">
      <formula1>26</formula1>
    </dataValidation>
    <dataValidation type="whole" operator="lessThanOrEqual" allowBlank="1" showInputMessage="1" showErrorMessage="1" sqref="A9 A27:A31 A11:A25 A3:A7">
      <formula1>14</formula1>
    </dataValidation>
    <dataValidation type="list" allowBlank="1" showInputMessage="1" showErrorMessage="1" sqref="I77">
      <formula1>"男,女"</formula1>
    </dataValidation>
  </dataValidations>
  <pageMargins left="0.25" right="0.25" top="0.75" bottom="0.75" header="0.3" footer="0.3"/>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90" zoomScaleNormal="90" workbookViewId="0">
      <selection activeCell="K18" sqref="K18"/>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1370</v>
      </c>
    </row>
    <row r="3" spans="1:13">
      <c r="A3" s="2">
        <v>10</v>
      </c>
      <c r="B3" s="3" t="str">
        <f>IF(A3="","",VLOOKUP(A3,[1]項目編號!$A$2:$B$17,2))</f>
        <v>閩南語字音字形</v>
      </c>
      <c r="C3" s="2">
        <v>1</v>
      </c>
      <c r="D3" s="4" t="s">
        <v>846</v>
      </c>
      <c r="E3" s="2">
        <v>1</v>
      </c>
      <c r="F3" s="5" t="s">
        <v>212</v>
      </c>
      <c r="G3" s="2" t="s">
        <v>847</v>
      </c>
      <c r="H3" s="2" t="s">
        <v>848</v>
      </c>
      <c r="I3" s="2" t="s">
        <v>849</v>
      </c>
      <c r="J3" s="2" t="s">
        <v>610</v>
      </c>
      <c r="K3" s="2" t="s">
        <v>19</v>
      </c>
      <c r="L3" s="7"/>
      <c r="M3">
        <v>1</v>
      </c>
    </row>
    <row r="4" spans="1:13">
      <c r="A4" s="2">
        <v>10</v>
      </c>
      <c r="B4" s="3" t="str">
        <f>IF(A4="","",VLOOKUP(A4,[1]項目編號!$A$2:$B$17,2))</f>
        <v>閩南語字音字形</v>
      </c>
      <c r="C4" s="2">
        <v>1</v>
      </c>
      <c r="D4" s="4" t="s">
        <v>846</v>
      </c>
      <c r="E4" s="2">
        <v>1</v>
      </c>
      <c r="F4" s="5" t="s">
        <v>74</v>
      </c>
      <c r="G4" s="33" t="s">
        <v>850</v>
      </c>
      <c r="H4" s="2" t="s">
        <v>383</v>
      </c>
      <c r="I4" s="26" t="s">
        <v>851</v>
      </c>
      <c r="J4" s="2" t="s">
        <v>383</v>
      </c>
      <c r="K4" s="2" t="s">
        <v>211</v>
      </c>
      <c r="L4" s="7"/>
      <c r="M4">
        <v>2</v>
      </c>
    </row>
    <row r="5" spans="1:13">
      <c r="A5" s="14">
        <v>10</v>
      </c>
      <c r="B5" s="3" t="s">
        <v>852</v>
      </c>
      <c r="C5" s="2">
        <v>1</v>
      </c>
      <c r="D5" s="4" t="s">
        <v>846</v>
      </c>
      <c r="E5" s="14">
        <v>3</v>
      </c>
      <c r="F5" s="4" t="s">
        <v>599</v>
      </c>
      <c r="G5" s="14" t="s">
        <v>853</v>
      </c>
      <c r="H5" s="2" t="s">
        <v>854</v>
      </c>
      <c r="I5" s="2" t="s">
        <v>855</v>
      </c>
      <c r="J5" s="2" t="s">
        <v>854</v>
      </c>
      <c r="K5" s="2" t="s">
        <v>211</v>
      </c>
      <c r="L5" s="7"/>
      <c r="M5">
        <v>3</v>
      </c>
    </row>
    <row r="6" spans="1:13">
      <c r="A6" s="14">
        <v>10</v>
      </c>
      <c r="B6" s="3" t="s">
        <v>852</v>
      </c>
      <c r="C6" s="2">
        <v>1</v>
      </c>
      <c r="D6" s="4" t="s">
        <v>846</v>
      </c>
      <c r="E6" s="14">
        <v>3</v>
      </c>
      <c r="F6" s="4" t="s">
        <v>597</v>
      </c>
      <c r="G6" s="15" t="s">
        <v>856</v>
      </c>
      <c r="H6" s="2" t="s">
        <v>857</v>
      </c>
      <c r="I6" s="2" t="s">
        <v>858</v>
      </c>
      <c r="J6" s="2" t="s">
        <v>857</v>
      </c>
      <c r="K6" s="2" t="s">
        <v>211</v>
      </c>
      <c r="L6" s="7"/>
      <c r="M6">
        <v>4</v>
      </c>
    </row>
    <row r="7" spans="1:13">
      <c r="A7" s="14">
        <v>10</v>
      </c>
      <c r="B7" s="3" t="s">
        <v>852</v>
      </c>
      <c r="C7" s="2">
        <v>1</v>
      </c>
      <c r="D7" s="4" t="s">
        <v>846</v>
      </c>
      <c r="E7" s="14">
        <v>3</v>
      </c>
      <c r="F7" s="4" t="s">
        <v>597</v>
      </c>
      <c r="G7" s="14" t="s">
        <v>859</v>
      </c>
      <c r="H7" s="2" t="s">
        <v>230</v>
      </c>
      <c r="I7" s="2" t="s">
        <v>860</v>
      </c>
      <c r="J7" s="2" t="s">
        <v>230</v>
      </c>
      <c r="K7" s="2" t="s">
        <v>211</v>
      </c>
      <c r="L7" s="7"/>
      <c r="M7">
        <v>5</v>
      </c>
    </row>
    <row r="8" spans="1:13">
      <c r="A8" s="2">
        <v>10</v>
      </c>
      <c r="B8" s="3" t="s">
        <v>861</v>
      </c>
      <c r="C8" s="2">
        <v>1</v>
      </c>
      <c r="D8" s="4" t="s">
        <v>846</v>
      </c>
      <c r="E8" s="2">
        <v>5</v>
      </c>
      <c r="F8" s="5" t="s">
        <v>122</v>
      </c>
      <c r="G8" s="2" t="s">
        <v>862</v>
      </c>
      <c r="H8" s="2" t="s">
        <v>863</v>
      </c>
      <c r="I8" s="2" t="s">
        <v>864</v>
      </c>
      <c r="J8" s="2" t="s">
        <v>865</v>
      </c>
      <c r="K8" s="2" t="s">
        <v>19</v>
      </c>
      <c r="L8" s="7"/>
      <c r="M8">
        <v>6</v>
      </c>
    </row>
    <row r="9" spans="1:13">
      <c r="A9" s="2">
        <v>10</v>
      </c>
      <c r="B9" s="3" t="s">
        <v>866</v>
      </c>
      <c r="C9" s="2">
        <v>1</v>
      </c>
      <c r="D9" s="4" t="s">
        <v>867</v>
      </c>
      <c r="E9" s="2">
        <v>5</v>
      </c>
      <c r="F9" s="5" t="s">
        <v>54</v>
      </c>
      <c r="G9" s="2" t="s">
        <v>868</v>
      </c>
      <c r="H9" s="2" t="s">
        <v>241</v>
      </c>
      <c r="I9" s="2" t="s">
        <v>527</v>
      </c>
      <c r="J9" s="2" t="s">
        <v>243</v>
      </c>
      <c r="K9" s="2" t="s">
        <v>19</v>
      </c>
      <c r="L9" s="7"/>
      <c r="M9">
        <v>7</v>
      </c>
    </row>
    <row r="10" spans="1:13">
      <c r="A10" s="2">
        <v>10</v>
      </c>
      <c r="B10" s="3" t="s">
        <v>861</v>
      </c>
      <c r="C10" s="2">
        <v>1</v>
      </c>
      <c r="D10" s="4" t="s">
        <v>846</v>
      </c>
      <c r="E10" s="2">
        <v>5</v>
      </c>
      <c r="F10" s="5" t="s">
        <v>122</v>
      </c>
      <c r="G10" s="2" t="s">
        <v>869</v>
      </c>
      <c r="H10" s="2" t="s">
        <v>245</v>
      </c>
      <c r="I10" s="2" t="s">
        <v>870</v>
      </c>
      <c r="J10" s="2" t="s">
        <v>247</v>
      </c>
      <c r="K10" s="2" t="s">
        <v>211</v>
      </c>
      <c r="L10" s="7"/>
      <c r="M10">
        <v>8</v>
      </c>
    </row>
    <row r="11" spans="1:13">
      <c r="A11" s="2">
        <v>10</v>
      </c>
      <c r="B11" s="3" t="s">
        <v>861</v>
      </c>
      <c r="C11" s="2">
        <v>1</v>
      </c>
      <c r="D11" s="4" t="s">
        <v>846</v>
      </c>
      <c r="E11" s="2">
        <v>5</v>
      </c>
      <c r="F11" s="5" t="s">
        <v>122</v>
      </c>
      <c r="G11" s="2" t="s">
        <v>871</v>
      </c>
      <c r="H11" s="2" t="s">
        <v>203</v>
      </c>
      <c r="I11" s="2" t="s">
        <v>872</v>
      </c>
      <c r="J11" s="2" t="s">
        <v>730</v>
      </c>
      <c r="K11" s="2" t="s">
        <v>19</v>
      </c>
      <c r="L11" s="7"/>
      <c r="M11">
        <v>9</v>
      </c>
    </row>
    <row r="12" spans="1:13">
      <c r="A12" s="2">
        <v>10</v>
      </c>
      <c r="B12" s="3" t="s">
        <v>861</v>
      </c>
      <c r="C12" s="2">
        <v>1</v>
      </c>
      <c r="D12" s="4" t="s">
        <v>846</v>
      </c>
      <c r="E12" s="2">
        <v>5</v>
      </c>
      <c r="F12" s="5" t="s">
        <v>122</v>
      </c>
      <c r="G12" s="2" t="s">
        <v>873</v>
      </c>
      <c r="H12" s="2" t="s">
        <v>732</v>
      </c>
      <c r="I12" s="2" t="s">
        <v>874</v>
      </c>
      <c r="J12" s="2" t="s">
        <v>734</v>
      </c>
      <c r="K12" s="2" t="s">
        <v>19</v>
      </c>
      <c r="L12" s="7"/>
      <c r="M12" s="56">
        <v>10</v>
      </c>
    </row>
    <row r="13" spans="1:13">
      <c r="A13" s="2">
        <v>10</v>
      </c>
      <c r="B13" s="3" t="str">
        <f>IF(A13="","",VLOOKUP(A13,[1]項目編號!$A$2:$B$17,2))</f>
        <v>閩南語字音字形</v>
      </c>
      <c r="C13" s="2">
        <v>2</v>
      </c>
      <c r="D13" s="4" t="s">
        <v>73</v>
      </c>
      <c r="E13" s="2">
        <v>1</v>
      </c>
      <c r="F13" s="5" t="s">
        <v>74</v>
      </c>
      <c r="G13" s="2" t="s">
        <v>875</v>
      </c>
      <c r="H13" s="2" t="s">
        <v>84</v>
      </c>
      <c r="I13" s="2" t="s">
        <v>260</v>
      </c>
      <c r="J13" s="2" t="s">
        <v>84</v>
      </c>
      <c r="K13" s="2" t="s">
        <v>211</v>
      </c>
      <c r="L13" s="7"/>
      <c r="M13">
        <v>1</v>
      </c>
    </row>
    <row r="14" spans="1:13">
      <c r="A14" s="14">
        <v>10</v>
      </c>
      <c r="B14" s="3" t="s">
        <v>852</v>
      </c>
      <c r="C14" s="2">
        <v>2</v>
      </c>
      <c r="D14" s="4" t="s">
        <v>73</v>
      </c>
      <c r="E14" s="14">
        <v>3</v>
      </c>
      <c r="F14" s="4" t="s">
        <v>597</v>
      </c>
      <c r="G14" s="14" t="s">
        <v>876</v>
      </c>
      <c r="H14" s="2" t="s">
        <v>275</v>
      </c>
      <c r="I14" s="2" t="s">
        <v>877</v>
      </c>
      <c r="J14" s="2" t="s">
        <v>275</v>
      </c>
      <c r="K14" s="2" t="s">
        <v>19</v>
      </c>
      <c r="L14" s="7"/>
      <c r="M14">
        <v>2</v>
      </c>
    </row>
    <row r="15" spans="1:13">
      <c r="A15" s="2">
        <v>10</v>
      </c>
      <c r="B15" s="3" t="s">
        <v>861</v>
      </c>
      <c r="C15" s="2">
        <v>2</v>
      </c>
      <c r="D15" s="4" t="s">
        <v>73</v>
      </c>
      <c r="E15" s="2">
        <v>5</v>
      </c>
      <c r="F15" s="5" t="s">
        <v>122</v>
      </c>
      <c r="G15" s="2" t="s">
        <v>878</v>
      </c>
      <c r="H15" s="2" t="s">
        <v>879</v>
      </c>
      <c r="I15" s="2" t="s">
        <v>556</v>
      </c>
      <c r="J15" s="2" t="s">
        <v>557</v>
      </c>
      <c r="K15" s="2" t="s">
        <v>211</v>
      </c>
      <c r="L15" s="7"/>
      <c r="M15">
        <v>3</v>
      </c>
    </row>
    <row r="16" spans="1:13">
      <c r="A16" s="2">
        <v>10</v>
      </c>
      <c r="B16" s="3" t="s">
        <v>866</v>
      </c>
      <c r="C16" s="2">
        <v>2</v>
      </c>
      <c r="D16" s="4" t="s">
        <v>73</v>
      </c>
      <c r="E16" s="2">
        <v>5</v>
      </c>
      <c r="F16" s="5" t="s">
        <v>122</v>
      </c>
      <c r="G16" s="2" t="s">
        <v>880</v>
      </c>
      <c r="H16" s="2" t="s">
        <v>670</v>
      </c>
      <c r="I16" s="2" t="s">
        <v>881</v>
      </c>
      <c r="J16" s="2" t="s">
        <v>121</v>
      </c>
      <c r="K16" s="2" t="s">
        <v>19</v>
      </c>
      <c r="L16" s="7"/>
      <c r="M16">
        <v>4</v>
      </c>
    </row>
    <row r="17" spans="1:13">
      <c r="A17" s="2">
        <v>10</v>
      </c>
      <c r="B17" s="3" t="s">
        <v>861</v>
      </c>
      <c r="C17" s="2">
        <v>2</v>
      </c>
      <c r="D17" s="4" t="s">
        <v>73</v>
      </c>
      <c r="E17" s="2">
        <v>5</v>
      </c>
      <c r="F17" s="5" t="s">
        <v>122</v>
      </c>
      <c r="G17" s="2" t="s">
        <v>882</v>
      </c>
      <c r="H17" s="2" t="s">
        <v>363</v>
      </c>
      <c r="I17" s="2" t="s">
        <v>883</v>
      </c>
      <c r="J17" s="2" t="s">
        <v>884</v>
      </c>
      <c r="K17" s="2" t="s">
        <v>211</v>
      </c>
      <c r="L17" s="7"/>
      <c r="M17" s="56">
        <v>5</v>
      </c>
    </row>
    <row r="18" spans="1:13">
      <c r="A18" s="17">
        <v>10</v>
      </c>
      <c r="B18" s="3" t="s">
        <v>852</v>
      </c>
      <c r="C18" s="1">
        <v>3</v>
      </c>
      <c r="D18" s="22" t="s">
        <v>151</v>
      </c>
      <c r="E18" s="17">
        <v>7</v>
      </c>
      <c r="F18" s="22" t="s">
        <v>188</v>
      </c>
      <c r="G18" s="17" t="s">
        <v>885</v>
      </c>
      <c r="H18" s="1" t="s">
        <v>153</v>
      </c>
      <c r="I18" s="1" t="s">
        <v>260</v>
      </c>
      <c r="J18" s="1" t="s">
        <v>886</v>
      </c>
      <c r="K18" s="92" t="s">
        <v>1406</v>
      </c>
      <c r="L18" s="25"/>
      <c r="M18">
        <v>1</v>
      </c>
    </row>
    <row r="19" spans="1:13">
      <c r="A19" s="2">
        <v>10</v>
      </c>
      <c r="B19" s="3" t="str">
        <f>IF(A19="","",VLOOKUP(A19,[10]項目編號!$A$2:$B$17,2))</f>
        <v>閩南語字音字形</v>
      </c>
      <c r="C19" s="2">
        <v>3</v>
      </c>
      <c r="D19" s="22" t="s">
        <v>151</v>
      </c>
      <c r="E19" s="2">
        <v>7</v>
      </c>
      <c r="F19" s="22" t="s">
        <v>188</v>
      </c>
      <c r="G19" s="37" t="s">
        <v>887</v>
      </c>
      <c r="H19" s="2" t="s">
        <v>826</v>
      </c>
      <c r="I19" s="30" t="s">
        <v>888</v>
      </c>
      <c r="J19" s="30" t="s">
        <v>732</v>
      </c>
      <c r="K19" s="2" t="s">
        <v>19</v>
      </c>
      <c r="L19" s="7"/>
      <c r="M19" s="56">
        <v>2</v>
      </c>
    </row>
    <row r="20" spans="1:13">
      <c r="A20" s="8">
        <v>10</v>
      </c>
      <c r="B20" s="3" t="s">
        <v>866</v>
      </c>
      <c r="C20" s="8">
        <v>4</v>
      </c>
      <c r="D20" s="4" t="s">
        <v>489</v>
      </c>
      <c r="E20" s="9">
        <v>2</v>
      </c>
      <c r="F20" s="5" t="s">
        <v>206</v>
      </c>
      <c r="G20" s="9" t="s">
        <v>889</v>
      </c>
      <c r="H20" s="9" t="s">
        <v>390</v>
      </c>
      <c r="I20" s="9"/>
      <c r="J20" s="9"/>
      <c r="K20" s="12"/>
      <c r="L20" s="20"/>
      <c r="M20">
        <v>1</v>
      </c>
    </row>
    <row r="21" spans="1:13">
      <c r="A21" s="14">
        <v>10</v>
      </c>
      <c r="B21" s="3" t="s">
        <v>852</v>
      </c>
      <c r="C21" s="36">
        <v>4</v>
      </c>
      <c r="D21" s="4" t="s">
        <v>594</v>
      </c>
      <c r="E21" s="14">
        <v>3</v>
      </c>
      <c r="F21" s="4" t="s">
        <v>597</v>
      </c>
      <c r="G21" s="39" t="s">
        <v>890</v>
      </c>
      <c r="H21" s="36" t="s">
        <v>891</v>
      </c>
      <c r="I21" s="36"/>
      <c r="J21" s="36"/>
      <c r="K21" s="36" t="s">
        <v>19</v>
      </c>
      <c r="L21" s="7"/>
      <c r="M21">
        <v>2</v>
      </c>
    </row>
    <row r="22" spans="1:13">
      <c r="A22" s="2">
        <v>10</v>
      </c>
      <c r="B22" s="3" t="str">
        <f>IF(A22="","",VLOOKUP(A22,[2]項目編號!$A$2:$B$17,2))</f>
        <v>閩南語字音字形</v>
      </c>
      <c r="C22" s="2">
        <v>4</v>
      </c>
      <c r="D22" s="4" t="s">
        <v>594</v>
      </c>
      <c r="E22" s="2">
        <v>4</v>
      </c>
      <c r="F22" s="5" t="s">
        <v>108</v>
      </c>
      <c r="G22" s="2" t="s">
        <v>892</v>
      </c>
      <c r="H22" s="2" t="s">
        <v>893</v>
      </c>
      <c r="I22" s="2"/>
      <c r="J22" s="2"/>
      <c r="K22" s="2"/>
      <c r="L22" s="7"/>
      <c r="M22">
        <v>3</v>
      </c>
    </row>
    <row r="23" spans="1:13">
      <c r="A23" s="2">
        <v>10</v>
      </c>
      <c r="B23" s="3" t="str">
        <f>IF(A23="","",VLOOKUP(A23,[3]項目編號!$A$2:$B$17,2))</f>
        <v>閩南語字音字形</v>
      </c>
      <c r="C23" s="2">
        <v>4</v>
      </c>
      <c r="D23" s="4" t="s">
        <v>594</v>
      </c>
      <c r="E23" s="2">
        <v>6</v>
      </c>
      <c r="F23" s="16" t="s">
        <v>64</v>
      </c>
      <c r="G23" s="2" t="s">
        <v>894</v>
      </c>
      <c r="H23" s="2" t="s">
        <v>68</v>
      </c>
      <c r="I23" s="2"/>
      <c r="J23" s="2"/>
      <c r="K23" s="2"/>
      <c r="L23" s="7"/>
      <c r="M23" s="56">
        <v>4</v>
      </c>
    </row>
    <row r="24" spans="1:13">
      <c r="A24" s="2">
        <v>10</v>
      </c>
      <c r="B24" s="3" t="str">
        <f>IF(A24="","",VLOOKUP(A24,[20]項目編號!$A$2:$B$17,2))</f>
        <v>閩南語字音字形</v>
      </c>
      <c r="C24" s="2">
        <v>5</v>
      </c>
      <c r="D24" s="16" t="s">
        <v>844</v>
      </c>
      <c r="E24" s="2">
        <v>7</v>
      </c>
      <c r="F24" s="5" t="s">
        <v>135</v>
      </c>
      <c r="G24" s="2" t="s">
        <v>895</v>
      </c>
      <c r="H24" s="2"/>
      <c r="I24" s="27"/>
      <c r="J24" s="27"/>
      <c r="K24" s="27"/>
      <c r="L24" s="7"/>
      <c r="M24" s="56">
        <v>1</v>
      </c>
    </row>
  </sheetData>
  <protectedRanges>
    <protectedRange password="C6D1" sqref="F3:F4 F17:F21" name="範圍1_1_3"/>
    <protectedRange password="C6D1" sqref="F5:F6 D3:D6 F8:F10" name="範圍1_1_10"/>
    <protectedRange password="C6D1" sqref="B3:B6" name="範圍1_8"/>
    <protectedRange password="C6D1" sqref="F7 D7:D16 F11:F16" name="範圍1_1_11"/>
    <protectedRange password="C6D1" sqref="B7:B19" name="範圍1_9"/>
    <protectedRange password="C6D1" sqref="F22:F24" name="範圍1_1_12"/>
    <protectedRange password="C6D1" sqref="B20" name="範圍1_10"/>
    <protectedRange password="C6D1" sqref="G23:G24 G21 B21:B24" name="範圍1_1_13"/>
  </protectedRanges>
  <mergeCells count="1">
    <mergeCell ref="A1:L1"/>
  </mergeCells>
  <phoneticPr fontId="2" type="noConversion"/>
  <dataValidations count="5">
    <dataValidation type="whole" operator="lessThanOrEqual" allowBlank="1" showInputMessage="1" showErrorMessage="1" sqref="C3:C24">
      <formula1>5</formula1>
    </dataValidation>
    <dataValidation type="whole" operator="lessThanOrEqual" allowBlank="1" showInputMessage="1" showErrorMessage="1" sqref="E3:E24">
      <formula1>7</formula1>
    </dataValidation>
    <dataValidation type="list" allowBlank="1" showInputMessage="1" showErrorMessage="1" sqref="K3:K20">
      <formula1>"是,否"</formula1>
    </dataValidation>
    <dataValidation type="whole" operator="lessThanOrEqual" allowBlank="1" showInputMessage="1" showErrorMessage="1" sqref="A7">
      <formula1>26</formula1>
    </dataValidation>
    <dataValidation type="whole" operator="lessThanOrEqual" allowBlank="1" showInputMessage="1" showErrorMessage="1" sqref="A21:A24">
      <formula1>14</formula1>
    </dataValidation>
  </dataValidations>
  <pageMargins left="0.25" right="0.25" top="0.75" bottom="0.75" header="0.3" footer="0.3"/>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90" zoomScaleNormal="90" workbookViewId="0">
      <selection activeCell="I16" sqref="I16"/>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1366</v>
      </c>
    </row>
    <row r="3" spans="1:13">
      <c r="A3" s="2">
        <v>11</v>
      </c>
      <c r="B3" s="3" t="s">
        <v>1364</v>
      </c>
      <c r="C3" s="2">
        <v>1</v>
      </c>
      <c r="D3" s="4" t="s">
        <v>13</v>
      </c>
      <c r="E3" s="2">
        <v>1</v>
      </c>
      <c r="F3" s="5" t="s">
        <v>74</v>
      </c>
      <c r="G3" s="2" t="s">
        <v>896</v>
      </c>
      <c r="H3" s="2" t="s">
        <v>610</v>
      </c>
      <c r="I3" s="2" t="s">
        <v>634</v>
      </c>
      <c r="J3" s="2" t="s">
        <v>848</v>
      </c>
      <c r="K3" s="2" t="s">
        <v>211</v>
      </c>
      <c r="L3" s="7"/>
      <c r="M3">
        <v>1</v>
      </c>
    </row>
    <row r="4" spans="1:13">
      <c r="A4" s="2">
        <v>11</v>
      </c>
      <c r="B4" s="3" t="s">
        <v>1364</v>
      </c>
      <c r="C4" s="2">
        <v>1</v>
      </c>
      <c r="D4" s="4" t="s">
        <v>13</v>
      </c>
      <c r="E4" s="2">
        <v>1</v>
      </c>
      <c r="F4" s="5" t="s">
        <v>212</v>
      </c>
      <c r="G4" s="2" t="s">
        <v>897</v>
      </c>
      <c r="H4" s="2" t="s">
        <v>898</v>
      </c>
      <c r="I4" s="2" t="s">
        <v>634</v>
      </c>
      <c r="J4" s="2" t="s">
        <v>899</v>
      </c>
      <c r="K4" s="2" t="s">
        <v>211</v>
      </c>
      <c r="L4" s="7"/>
      <c r="M4">
        <v>2</v>
      </c>
    </row>
    <row r="5" spans="1:13">
      <c r="A5" s="8">
        <v>11</v>
      </c>
      <c r="B5" s="3" t="s">
        <v>1364</v>
      </c>
      <c r="C5" s="8">
        <v>1</v>
      </c>
      <c r="D5" s="4" t="s">
        <v>220</v>
      </c>
      <c r="E5" s="9">
        <v>2</v>
      </c>
      <c r="F5" s="5" t="s">
        <v>88</v>
      </c>
      <c r="G5" s="9" t="s">
        <v>900</v>
      </c>
      <c r="H5" s="9" t="s">
        <v>901</v>
      </c>
      <c r="I5" s="9" t="s">
        <v>902</v>
      </c>
      <c r="J5" s="9" t="s">
        <v>901</v>
      </c>
      <c r="K5" s="12" t="s">
        <v>211</v>
      </c>
      <c r="L5" s="20"/>
      <c r="M5">
        <v>3</v>
      </c>
    </row>
    <row r="6" spans="1:13">
      <c r="A6" s="8">
        <v>11</v>
      </c>
      <c r="B6" s="3" t="s">
        <v>1364</v>
      </c>
      <c r="C6" s="8">
        <v>1</v>
      </c>
      <c r="D6" s="4" t="s">
        <v>220</v>
      </c>
      <c r="E6" s="9">
        <v>2</v>
      </c>
      <c r="F6" s="5" t="s">
        <v>206</v>
      </c>
      <c r="G6" s="9" t="s">
        <v>903</v>
      </c>
      <c r="H6" s="9" t="s">
        <v>904</v>
      </c>
      <c r="I6" s="9" t="s">
        <v>905</v>
      </c>
      <c r="J6" s="9" t="s">
        <v>904</v>
      </c>
      <c r="K6" s="12" t="s">
        <v>211</v>
      </c>
      <c r="L6" s="20"/>
      <c r="M6">
        <v>4</v>
      </c>
    </row>
    <row r="7" spans="1:13">
      <c r="A7" s="8">
        <v>11</v>
      </c>
      <c r="B7" s="3" t="s">
        <v>1364</v>
      </c>
      <c r="C7" s="8">
        <v>1</v>
      </c>
      <c r="D7" s="4" t="s">
        <v>509</v>
      </c>
      <c r="E7" s="9">
        <v>2</v>
      </c>
      <c r="F7" s="5" t="s">
        <v>206</v>
      </c>
      <c r="G7" s="9" t="s">
        <v>906</v>
      </c>
      <c r="H7" s="9" t="s">
        <v>334</v>
      </c>
      <c r="I7" s="9" t="s">
        <v>907</v>
      </c>
      <c r="J7" s="9" t="s">
        <v>334</v>
      </c>
      <c r="K7" s="12" t="s">
        <v>211</v>
      </c>
      <c r="L7" s="20"/>
      <c r="M7">
        <v>5</v>
      </c>
    </row>
    <row r="8" spans="1:13">
      <c r="A8" s="8">
        <v>11</v>
      </c>
      <c r="B8" s="3" t="s">
        <v>1364</v>
      </c>
      <c r="C8" s="8">
        <v>1</v>
      </c>
      <c r="D8" s="4" t="s">
        <v>220</v>
      </c>
      <c r="E8" s="9">
        <v>2</v>
      </c>
      <c r="F8" s="5" t="s">
        <v>206</v>
      </c>
      <c r="G8" s="9" t="s">
        <v>908</v>
      </c>
      <c r="H8" s="9" t="s">
        <v>31</v>
      </c>
      <c r="I8" s="9" t="s">
        <v>332</v>
      </c>
      <c r="J8" s="9" t="s">
        <v>31</v>
      </c>
      <c r="K8" s="12" t="s">
        <v>211</v>
      </c>
      <c r="L8" s="20"/>
      <c r="M8" s="56">
        <v>6</v>
      </c>
    </row>
    <row r="9" spans="1:13">
      <c r="A9" s="2">
        <v>11</v>
      </c>
      <c r="B9" s="3" t="s">
        <v>1364</v>
      </c>
      <c r="C9" s="2">
        <v>2</v>
      </c>
      <c r="D9" s="16" t="s">
        <v>93</v>
      </c>
      <c r="E9" s="2">
        <v>1</v>
      </c>
      <c r="F9" s="5" t="s">
        <v>212</v>
      </c>
      <c r="G9" s="2" t="s">
        <v>909</v>
      </c>
      <c r="H9" s="2" t="s">
        <v>78</v>
      </c>
      <c r="I9" s="2" t="s">
        <v>910</v>
      </c>
      <c r="J9" s="2" t="s">
        <v>78</v>
      </c>
      <c r="K9" s="2" t="s">
        <v>19</v>
      </c>
      <c r="L9" s="7"/>
      <c r="M9">
        <v>1</v>
      </c>
    </row>
    <row r="10" spans="1:13">
      <c r="A10" s="2">
        <v>11</v>
      </c>
      <c r="B10" s="3" t="s">
        <v>1364</v>
      </c>
      <c r="C10" s="2">
        <v>2</v>
      </c>
      <c r="D10" s="16" t="s">
        <v>430</v>
      </c>
      <c r="E10" s="2">
        <v>1</v>
      </c>
      <c r="F10" s="5" t="s">
        <v>74</v>
      </c>
      <c r="G10" s="2" t="s">
        <v>911</v>
      </c>
      <c r="H10" s="2" t="s">
        <v>84</v>
      </c>
      <c r="I10" s="2" t="s">
        <v>348</v>
      </c>
      <c r="J10" s="2" t="s">
        <v>84</v>
      </c>
      <c r="K10" s="2" t="s">
        <v>211</v>
      </c>
      <c r="L10" s="7"/>
      <c r="M10">
        <v>2</v>
      </c>
    </row>
    <row r="11" spans="1:13">
      <c r="A11" s="8">
        <v>11</v>
      </c>
      <c r="B11" s="3" t="s">
        <v>1364</v>
      </c>
      <c r="C11" s="8">
        <v>2</v>
      </c>
      <c r="D11" s="4" t="s">
        <v>93</v>
      </c>
      <c r="E11" s="9">
        <v>2</v>
      </c>
      <c r="F11" s="5" t="s">
        <v>88</v>
      </c>
      <c r="G11" s="9" t="s">
        <v>912</v>
      </c>
      <c r="H11" s="9" t="s">
        <v>350</v>
      </c>
      <c r="I11" s="9" t="s">
        <v>913</v>
      </c>
      <c r="J11" s="9" t="s">
        <v>350</v>
      </c>
      <c r="K11" s="12" t="s">
        <v>19</v>
      </c>
      <c r="L11" s="20"/>
      <c r="M11">
        <v>3</v>
      </c>
    </row>
    <row r="12" spans="1:13">
      <c r="A12" s="2">
        <v>11</v>
      </c>
      <c r="B12" s="3" t="s">
        <v>1364</v>
      </c>
      <c r="C12" s="2">
        <v>2</v>
      </c>
      <c r="D12" s="16" t="s">
        <v>430</v>
      </c>
      <c r="E12" s="2">
        <v>2</v>
      </c>
      <c r="F12" s="16" t="s">
        <v>88</v>
      </c>
      <c r="G12" s="2" t="s">
        <v>914</v>
      </c>
      <c r="H12" s="26" t="s">
        <v>915</v>
      </c>
      <c r="I12" s="26" t="s">
        <v>916</v>
      </c>
      <c r="J12" s="2"/>
      <c r="K12" s="2" t="s">
        <v>507</v>
      </c>
      <c r="L12" s="28" t="s">
        <v>917</v>
      </c>
      <c r="M12">
        <v>4</v>
      </c>
    </row>
    <row r="13" spans="1:13">
      <c r="A13" s="14">
        <v>11</v>
      </c>
      <c r="B13" s="3" t="s">
        <v>1364</v>
      </c>
      <c r="C13" s="2">
        <v>2</v>
      </c>
      <c r="D13" s="4" t="s">
        <v>73</v>
      </c>
      <c r="E13" s="14">
        <v>3</v>
      </c>
      <c r="F13" s="4" t="s">
        <v>599</v>
      </c>
      <c r="G13" s="14" t="s">
        <v>918</v>
      </c>
      <c r="H13" s="2" t="s">
        <v>358</v>
      </c>
      <c r="I13" s="2" t="s">
        <v>919</v>
      </c>
      <c r="J13" s="2" t="s">
        <v>358</v>
      </c>
      <c r="K13" s="2" t="s">
        <v>19</v>
      </c>
      <c r="L13" s="7"/>
      <c r="M13" s="56">
        <v>5</v>
      </c>
    </row>
    <row r="14" spans="1:13">
      <c r="A14" s="2">
        <v>11</v>
      </c>
      <c r="B14" s="3" t="s">
        <v>1364</v>
      </c>
      <c r="C14" s="2">
        <v>3</v>
      </c>
      <c r="D14" s="57" t="s">
        <v>151</v>
      </c>
      <c r="E14" s="2">
        <v>7</v>
      </c>
      <c r="F14" s="5" t="s">
        <v>135</v>
      </c>
      <c r="G14" s="2" t="s">
        <v>920</v>
      </c>
      <c r="H14" s="2" t="s">
        <v>159</v>
      </c>
      <c r="I14" s="2" t="s">
        <v>921</v>
      </c>
      <c r="J14" s="2" t="s">
        <v>161</v>
      </c>
      <c r="K14" s="2" t="s">
        <v>19</v>
      </c>
      <c r="L14" s="7"/>
      <c r="M14">
        <v>1</v>
      </c>
    </row>
    <row r="15" spans="1:13">
      <c r="A15" s="2">
        <v>11</v>
      </c>
      <c r="B15" s="3" t="s">
        <v>1364</v>
      </c>
      <c r="C15" s="2">
        <v>3</v>
      </c>
      <c r="D15" s="57" t="s">
        <v>151</v>
      </c>
      <c r="E15" s="2">
        <v>7</v>
      </c>
      <c r="F15" s="5" t="s">
        <v>135</v>
      </c>
      <c r="G15" s="2" t="s">
        <v>922</v>
      </c>
      <c r="H15" s="2" t="s">
        <v>159</v>
      </c>
      <c r="I15" s="2" t="s">
        <v>923</v>
      </c>
      <c r="J15" s="2" t="s">
        <v>694</v>
      </c>
      <c r="K15" s="2" t="s">
        <v>211</v>
      </c>
      <c r="L15" s="7"/>
      <c r="M15" s="56">
        <v>2</v>
      </c>
    </row>
    <row r="16" spans="1:13">
      <c r="A16" s="8">
        <v>11</v>
      </c>
      <c r="B16" s="3" t="s">
        <v>1364</v>
      </c>
      <c r="C16" s="8">
        <v>4</v>
      </c>
      <c r="D16" s="4" t="s">
        <v>489</v>
      </c>
      <c r="E16" s="9">
        <v>2</v>
      </c>
      <c r="F16" s="5" t="s">
        <v>88</v>
      </c>
      <c r="G16" s="9" t="s">
        <v>924</v>
      </c>
      <c r="H16" s="9" t="s">
        <v>925</v>
      </c>
      <c r="I16" s="8"/>
      <c r="J16" s="8"/>
      <c r="K16" s="8"/>
      <c r="L16" s="20"/>
      <c r="M16">
        <v>1</v>
      </c>
    </row>
    <row r="17" spans="1:13">
      <c r="A17" s="14">
        <v>11</v>
      </c>
      <c r="B17" s="3" t="s">
        <v>1364</v>
      </c>
      <c r="C17" s="2">
        <v>4</v>
      </c>
      <c r="D17" s="4" t="s">
        <v>594</v>
      </c>
      <c r="E17" s="14">
        <v>3</v>
      </c>
      <c r="F17" s="4" t="s">
        <v>599</v>
      </c>
      <c r="G17" s="14" t="s">
        <v>926</v>
      </c>
      <c r="H17" s="2" t="s">
        <v>102</v>
      </c>
      <c r="I17" s="2"/>
      <c r="J17" s="2"/>
      <c r="K17" s="2"/>
      <c r="L17" s="7"/>
      <c r="M17" s="58">
        <v>2</v>
      </c>
    </row>
    <row r="18" spans="1:13">
      <c r="A18" s="2">
        <v>11</v>
      </c>
      <c r="B18" s="3" t="s">
        <v>1364</v>
      </c>
      <c r="C18" s="2">
        <v>4</v>
      </c>
      <c r="D18" s="4" t="s">
        <v>594</v>
      </c>
      <c r="E18" s="2">
        <v>4</v>
      </c>
      <c r="F18" s="5" t="s">
        <v>49</v>
      </c>
      <c r="G18" s="2" t="s">
        <v>927</v>
      </c>
      <c r="H18" s="2" t="s">
        <v>928</v>
      </c>
      <c r="I18" s="2"/>
      <c r="J18" s="2"/>
      <c r="K18" s="2"/>
      <c r="L18" s="7"/>
      <c r="M18">
        <v>3</v>
      </c>
    </row>
    <row r="19" spans="1:13">
      <c r="A19" s="2">
        <v>11</v>
      </c>
      <c r="B19" s="3" t="s">
        <v>1364</v>
      </c>
      <c r="C19" s="2">
        <v>4</v>
      </c>
      <c r="D19" s="4" t="s">
        <v>594</v>
      </c>
      <c r="E19" s="2">
        <v>4</v>
      </c>
      <c r="F19" s="5" t="s">
        <v>49</v>
      </c>
      <c r="G19" s="2" t="s">
        <v>929</v>
      </c>
      <c r="H19" s="2" t="s">
        <v>443</v>
      </c>
      <c r="I19" s="2"/>
      <c r="J19" s="2"/>
      <c r="K19" s="2"/>
      <c r="L19" s="7"/>
      <c r="M19" s="56">
        <v>4</v>
      </c>
    </row>
    <row r="20" spans="1:13">
      <c r="A20" s="2">
        <v>11</v>
      </c>
      <c r="B20" s="3" t="s">
        <v>1364</v>
      </c>
      <c r="C20" s="2">
        <v>5</v>
      </c>
      <c r="D20" s="41" t="s">
        <v>844</v>
      </c>
      <c r="E20" s="2">
        <v>7</v>
      </c>
      <c r="F20" s="5" t="s">
        <v>135</v>
      </c>
      <c r="G20" s="2" t="s">
        <v>930</v>
      </c>
      <c r="H20" s="2" t="s">
        <v>931</v>
      </c>
      <c r="I20" s="2"/>
      <c r="J20" s="2"/>
      <c r="K20" s="2"/>
      <c r="L20" s="7"/>
      <c r="M20" s="56">
        <v>1</v>
      </c>
    </row>
  </sheetData>
  <protectedRanges>
    <protectedRange password="C6D1" sqref="F3:F20" name="範圍1_1_12"/>
    <protectedRange password="C6D1" sqref="B3:B20 G3:G4" name="範圍1_1_13"/>
    <protectedRange password="C6D1" sqref="D13" name="範圍1_1_15"/>
    <protectedRange password="C6D1" sqref="D16:D20" name="範圍1_1_16"/>
    <protectedRange password="C6D1" sqref="D14" name="範圍1_30_2"/>
    <protectedRange password="C6D1" sqref="D15" name="範圍1_30_2_1"/>
  </protectedRanges>
  <mergeCells count="1">
    <mergeCell ref="A1:L1"/>
  </mergeCells>
  <phoneticPr fontId="2" type="noConversion"/>
  <dataValidations count="5">
    <dataValidation type="whole" operator="lessThanOrEqual" allowBlank="1" showInputMessage="1" showErrorMessage="1" sqref="C3:C20">
      <formula1>5</formula1>
    </dataValidation>
    <dataValidation type="whole" operator="lessThanOrEqual" allowBlank="1" showInputMessage="1" showErrorMessage="1" sqref="E3:E20">
      <formula1>7</formula1>
    </dataValidation>
    <dataValidation type="list" allowBlank="1" showInputMessage="1" showErrorMessage="1" sqref="K5:K20">
      <formula1>"是,否"</formula1>
    </dataValidation>
    <dataValidation type="whole" operator="lessThanOrEqual" allowBlank="1" showInputMessage="1" showErrorMessage="1" sqref="A13">
      <formula1>26</formula1>
    </dataValidation>
    <dataValidation type="whole" operator="lessThanOrEqual" allowBlank="1" showInputMessage="1" showErrorMessage="1" sqref="A3:A4">
      <formula1>14</formula1>
    </dataValidation>
  </dataValidations>
  <pageMargins left="0.25" right="0.25"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topLeftCell="A58" zoomScale="90" zoomScaleNormal="90" workbookViewId="0">
      <selection activeCell="B86" sqref="B86"/>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1371</v>
      </c>
    </row>
    <row r="3" spans="1:13">
      <c r="A3" s="2">
        <v>12</v>
      </c>
      <c r="B3" s="3" t="str">
        <f>IF(A3="","",VLOOKUP(A3,[1]項目編號!$A$2:$B$17,2))</f>
        <v>作文</v>
      </c>
      <c r="C3" s="2">
        <v>1</v>
      </c>
      <c r="D3" s="4" t="s">
        <v>13</v>
      </c>
      <c r="E3" s="2">
        <v>1</v>
      </c>
      <c r="F3" s="5" t="s">
        <v>74</v>
      </c>
      <c r="G3" s="2" t="s">
        <v>932</v>
      </c>
      <c r="H3" s="2" t="s">
        <v>933</v>
      </c>
      <c r="I3" s="2" t="s">
        <v>934</v>
      </c>
      <c r="J3" s="2" t="s">
        <v>933</v>
      </c>
      <c r="K3" s="2" t="s">
        <v>19</v>
      </c>
      <c r="L3" s="7"/>
      <c r="M3">
        <v>1</v>
      </c>
    </row>
    <row r="4" spans="1:13">
      <c r="A4" s="2">
        <v>12</v>
      </c>
      <c r="B4" s="3" t="str">
        <f>IF(A4="","",VLOOKUP(A4,[1]項目編號!$A$2:$B$17,2))</f>
        <v>作文</v>
      </c>
      <c r="C4" s="2">
        <v>1</v>
      </c>
      <c r="D4" s="4" t="s">
        <v>13</v>
      </c>
      <c r="E4" s="2">
        <v>1</v>
      </c>
      <c r="F4" s="5" t="s">
        <v>74</v>
      </c>
      <c r="G4" s="2" t="s">
        <v>935</v>
      </c>
      <c r="H4" s="2" t="s">
        <v>699</v>
      </c>
      <c r="I4" s="26" t="s">
        <v>936</v>
      </c>
      <c r="J4" s="2" t="s">
        <v>699</v>
      </c>
      <c r="K4" s="2" t="s">
        <v>19</v>
      </c>
      <c r="L4" s="7"/>
      <c r="M4">
        <v>2</v>
      </c>
    </row>
    <row r="5" spans="1:13">
      <c r="A5" s="2">
        <v>12</v>
      </c>
      <c r="B5" s="3" t="str">
        <f>IF(A5="","",VLOOKUP(A5,[1]項目編號!$A$2:$B$17,2))</f>
        <v>作文</v>
      </c>
      <c r="C5" s="2">
        <v>1</v>
      </c>
      <c r="D5" s="4" t="s">
        <v>13</v>
      </c>
      <c r="E5" s="2">
        <v>1</v>
      </c>
      <c r="F5" s="5" t="s">
        <v>74</v>
      </c>
      <c r="G5" s="15" t="s">
        <v>937</v>
      </c>
      <c r="H5" s="2" t="s">
        <v>322</v>
      </c>
      <c r="I5" s="18" t="s">
        <v>938</v>
      </c>
      <c r="J5" s="2" t="s">
        <v>322</v>
      </c>
      <c r="K5" s="2" t="s">
        <v>19</v>
      </c>
      <c r="L5" s="7"/>
      <c r="M5">
        <v>3</v>
      </c>
    </row>
    <row r="6" spans="1:13">
      <c r="A6" s="2">
        <v>12</v>
      </c>
      <c r="B6" s="3" t="str">
        <f>IF(A6="","",VLOOKUP(A6,[1]項目編號!$A$2:$B$17,2))</f>
        <v>作文</v>
      </c>
      <c r="C6" s="2">
        <v>1</v>
      </c>
      <c r="D6" s="4" t="s">
        <v>13</v>
      </c>
      <c r="E6" s="2">
        <v>1</v>
      </c>
      <c r="F6" s="5" t="s">
        <v>74</v>
      </c>
      <c r="G6" s="2" t="s">
        <v>939</v>
      </c>
      <c r="H6" s="2" t="s">
        <v>506</v>
      </c>
      <c r="I6" s="2" t="s">
        <v>940</v>
      </c>
      <c r="J6" s="2" t="s">
        <v>506</v>
      </c>
      <c r="K6" s="2" t="s">
        <v>316</v>
      </c>
      <c r="L6" s="7"/>
      <c r="M6">
        <v>4</v>
      </c>
    </row>
    <row r="7" spans="1:13">
      <c r="A7" s="8">
        <v>12</v>
      </c>
      <c r="B7" s="3" t="s">
        <v>941</v>
      </c>
      <c r="C7" s="8">
        <v>1</v>
      </c>
      <c r="D7" s="4" t="s">
        <v>220</v>
      </c>
      <c r="E7" s="9">
        <v>2</v>
      </c>
      <c r="F7" s="5" t="s">
        <v>88</v>
      </c>
      <c r="G7" s="9" t="s">
        <v>942</v>
      </c>
      <c r="H7" s="9" t="s">
        <v>34</v>
      </c>
      <c r="I7" s="9" t="s">
        <v>943</v>
      </c>
      <c r="J7" s="9" t="s">
        <v>34</v>
      </c>
      <c r="K7" s="12" t="s">
        <v>316</v>
      </c>
      <c r="L7" s="20"/>
      <c r="M7">
        <v>5</v>
      </c>
    </row>
    <row r="8" spans="1:13">
      <c r="A8" s="8">
        <v>12</v>
      </c>
      <c r="B8" s="3" t="s">
        <v>944</v>
      </c>
      <c r="C8" s="8">
        <v>1</v>
      </c>
      <c r="D8" s="4" t="s">
        <v>509</v>
      </c>
      <c r="E8" s="9">
        <v>2</v>
      </c>
      <c r="F8" s="5" t="s">
        <v>206</v>
      </c>
      <c r="G8" s="9" t="s">
        <v>945</v>
      </c>
      <c r="H8" s="9" t="s">
        <v>334</v>
      </c>
      <c r="I8" s="9" t="s">
        <v>946</v>
      </c>
      <c r="J8" s="9" t="s">
        <v>334</v>
      </c>
      <c r="K8" s="12" t="s">
        <v>19</v>
      </c>
      <c r="L8" s="20"/>
      <c r="M8">
        <v>6</v>
      </c>
    </row>
    <row r="9" spans="1:13">
      <c r="A9" s="8">
        <v>12</v>
      </c>
      <c r="B9" s="3" t="s">
        <v>944</v>
      </c>
      <c r="C9" s="8">
        <v>1</v>
      </c>
      <c r="D9" s="4" t="s">
        <v>509</v>
      </c>
      <c r="E9" s="9">
        <v>2</v>
      </c>
      <c r="F9" s="5" t="s">
        <v>88</v>
      </c>
      <c r="G9" s="9" t="s">
        <v>947</v>
      </c>
      <c r="H9" s="9" t="s">
        <v>390</v>
      </c>
      <c r="I9" s="9" t="s">
        <v>948</v>
      </c>
      <c r="J9" s="9" t="s">
        <v>390</v>
      </c>
      <c r="K9" s="12" t="s">
        <v>19</v>
      </c>
      <c r="L9" s="20"/>
      <c r="M9">
        <v>7</v>
      </c>
    </row>
    <row r="10" spans="1:13">
      <c r="A10" s="14">
        <v>12</v>
      </c>
      <c r="B10" s="3" t="s">
        <v>949</v>
      </c>
      <c r="C10" s="2">
        <v>1</v>
      </c>
      <c r="D10" s="4" t="s">
        <v>13</v>
      </c>
      <c r="E10" s="14">
        <v>3</v>
      </c>
      <c r="F10" s="4" t="s">
        <v>599</v>
      </c>
      <c r="G10" s="14" t="s">
        <v>950</v>
      </c>
      <c r="H10" s="2" t="s">
        <v>951</v>
      </c>
      <c r="I10" s="2" t="s">
        <v>952</v>
      </c>
      <c r="J10" s="2" t="s">
        <v>951</v>
      </c>
      <c r="K10" s="2" t="s">
        <v>19</v>
      </c>
      <c r="L10" s="7"/>
      <c r="M10">
        <v>8</v>
      </c>
    </row>
    <row r="11" spans="1:13">
      <c r="A11" s="14">
        <v>12</v>
      </c>
      <c r="B11" s="3" t="s">
        <v>949</v>
      </c>
      <c r="C11" s="2">
        <v>1</v>
      </c>
      <c r="D11" s="4" t="s">
        <v>13</v>
      </c>
      <c r="E11" s="14">
        <v>3</v>
      </c>
      <c r="F11" s="4" t="s">
        <v>599</v>
      </c>
      <c r="G11" s="14" t="s">
        <v>953</v>
      </c>
      <c r="H11" s="2" t="s">
        <v>954</v>
      </c>
      <c r="I11" s="2" t="s">
        <v>955</v>
      </c>
      <c r="J11" s="2" t="s">
        <v>954</v>
      </c>
      <c r="K11" s="2" t="s">
        <v>19</v>
      </c>
      <c r="L11" s="7"/>
      <c r="M11">
        <v>9</v>
      </c>
    </row>
    <row r="12" spans="1:13">
      <c r="A12" s="14">
        <v>12</v>
      </c>
      <c r="B12" s="3" t="s">
        <v>949</v>
      </c>
      <c r="C12" s="2">
        <v>1</v>
      </c>
      <c r="D12" s="4" t="s">
        <v>13</v>
      </c>
      <c r="E12" s="14">
        <v>3</v>
      </c>
      <c r="F12" s="4" t="s">
        <v>597</v>
      </c>
      <c r="G12" s="14" t="s">
        <v>956</v>
      </c>
      <c r="H12" s="2" t="s">
        <v>957</v>
      </c>
      <c r="I12" s="2" t="s">
        <v>958</v>
      </c>
      <c r="J12" s="2" t="s">
        <v>957</v>
      </c>
      <c r="K12" s="2" t="s">
        <v>19</v>
      </c>
      <c r="L12" s="7"/>
      <c r="M12">
        <v>10</v>
      </c>
    </row>
    <row r="13" spans="1:13">
      <c r="A13" s="2">
        <v>12</v>
      </c>
      <c r="B13" s="3" t="str">
        <f>IF(A13="","",VLOOKUP(A13,[2]項目編號!$A$2:$B$17,2))</f>
        <v>作文</v>
      </c>
      <c r="C13" s="2">
        <v>1</v>
      </c>
      <c r="D13" s="4" t="s">
        <v>13</v>
      </c>
      <c r="E13" s="2">
        <v>4</v>
      </c>
      <c r="F13" s="5" t="s">
        <v>49</v>
      </c>
      <c r="G13" s="2" t="s">
        <v>959</v>
      </c>
      <c r="H13" s="2" t="s">
        <v>630</v>
      </c>
      <c r="I13" s="2" t="s">
        <v>960</v>
      </c>
      <c r="J13" s="2" t="s">
        <v>961</v>
      </c>
      <c r="K13" s="2" t="s">
        <v>19</v>
      </c>
      <c r="L13" s="7"/>
      <c r="M13">
        <v>11</v>
      </c>
    </row>
    <row r="14" spans="1:13">
      <c r="A14" s="2">
        <v>12</v>
      </c>
      <c r="B14" s="3" t="str">
        <f>IF(A14="","",VLOOKUP(A14,[2]項目編號!$A$2:$B$17,2))</f>
        <v>作文</v>
      </c>
      <c r="C14" s="2">
        <v>1</v>
      </c>
      <c r="D14" s="4" t="s">
        <v>13</v>
      </c>
      <c r="E14" s="2">
        <v>4</v>
      </c>
      <c r="F14" s="5" t="s">
        <v>49</v>
      </c>
      <c r="G14" s="2" t="s">
        <v>962</v>
      </c>
      <c r="H14" s="2" t="s">
        <v>51</v>
      </c>
      <c r="I14" s="2" t="s">
        <v>963</v>
      </c>
      <c r="J14" s="2" t="s">
        <v>51</v>
      </c>
      <c r="K14" s="2" t="s">
        <v>316</v>
      </c>
      <c r="L14" s="7"/>
      <c r="M14">
        <v>12</v>
      </c>
    </row>
    <row r="15" spans="1:13">
      <c r="A15" s="2">
        <v>12</v>
      </c>
      <c r="B15" s="3" t="str">
        <f>IF(A15="","",VLOOKUP(A15,[2]項目編號!$A$2:$B$17,2))</f>
        <v>作文</v>
      </c>
      <c r="C15" s="2">
        <v>1</v>
      </c>
      <c r="D15" s="4" t="s">
        <v>13</v>
      </c>
      <c r="E15" s="2">
        <v>4</v>
      </c>
      <c r="F15" s="5" t="s">
        <v>108</v>
      </c>
      <c r="G15" s="2" t="s">
        <v>964</v>
      </c>
      <c r="H15" s="2" t="s">
        <v>491</v>
      </c>
      <c r="I15" s="2" t="s">
        <v>965</v>
      </c>
      <c r="J15" s="2" t="s">
        <v>402</v>
      </c>
      <c r="K15" s="2" t="s">
        <v>19</v>
      </c>
      <c r="L15" s="7"/>
      <c r="M15">
        <v>13</v>
      </c>
    </row>
    <row r="16" spans="1:13">
      <c r="A16" s="2">
        <v>12</v>
      </c>
      <c r="B16" s="3" t="s">
        <v>944</v>
      </c>
      <c r="C16" s="2">
        <v>1</v>
      </c>
      <c r="D16" s="4" t="s">
        <v>13</v>
      </c>
      <c r="E16" s="2">
        <v>5</v>
      </c>
      <c r="F16" s="5" t="s">
        <v>54</v>
      </c>
      <c r="G16" s="2" t="s">
        <v>966</v>
      </c>
      <c r="H16" s="2" t="s">
        <v>967</v>
      </c>
      <c r="I16" s="2" t="s">
        <v>968</v>
      </c>
      <c r="J16" s="2" t="s">
        <v>969</v>
      </c>
      <c r="K16" s="2" t="s">
        <v>211</v>
      </c>
      <c r="L16" s="7"/>
      <c r="M16">
        <v>14</v>
      </c>
    </row>
    <row r="17" spans="1:13">
      <c r="A17" s="2">
        <v>12</v>
      </c>
      <c r="B17" s="3" t="s">
        <v>944</v>
      </c>
      <c r="C17" s="2">
        <v>1</v>
      </c>
      <c r="D17" s="4" t="s">
        <v>13</v>
      </c>
      <c r="E17" s="2">
        <v>5</v>
      </c>
      <c r="F17" s="5" t="s">
        <v>54</v>
      </c>
      <c r="G17" s="2" t="s">
        <v>970</v>
      </c>
      <c r="H17" s="2" t="s">
        <v>971</v>
      </c>
      <c r="I17" s="2" t="s">
        <v>972</v>
      </c>
      <c r="J17" s="2" t="s">
        <v>973</v>
      </c>
      <c r="K17" s="2" t="s">
        <v>19</v>
      </c>
      <c r="L17" s="7"/>
      <c r="M17">
        <v>15</v>
      </c>
    </row>
    <row r="18" spans="1:13">
      <c r="A18" s="2">
        <v>12</v>
      </c>
      <c r="B18" s="3" t="s">
        <v>941</v>
      </c>
      <c r="C18" s="2">
        <v>1</v>
      </c>
      <c r="D18" s="4" t="s">
        <v>13</v>
      </c>
      <c r="E18" s="2">
        <v>5</v>
      </c>
      <c r="F18" s="5" t="s">
        <v>54</v>
      </c>
      <c r="G18" s="2" t="s">
        <v>974</v>
      </c>
      <c r="H18" s="2" t="s">
        <v>732</v>
      </c>
      <c r="I18" s="2" t="s">
        <v>975</v>
      </c>
      <c r="J18" s="2" t="s">
        <v>734</v>
      </c>
      <c r="K18" s="2" t="s">
        <v>19</v>
      </c>
      <c r="L18" s="7"/>
      <c r="M18">
        <v>16</v>
      </c>
    </row>
    <row r="19" spans="1:13">
      <c r="A19" s="2">
        <v>12</v>
      </c>
      <c r="B19" s="3" t="str">
        <f>IF(A19="","",VLOOKUP(A19,[3]項目編號!$A$2:$B$17,2))</f>
        <v>作文</v>
      </c>
      <c r="C19" s="2">
        <v>1</v>
      </c>
      <c r="D19" s="4" t="s">
        <v>13</v>
      </c>
      <c r="E19" s="2">
        <v>6</v>
      </c>
      <c r="F19" s="16" t="s">
        <v>64</v>
      </c>
      <c r="G19" s="17" t="s">
        <v>976</v>
      </c>
      <c r="H19" s="2" t="s">
        <v>72</v>
      </c>
      <c r="I19" s="1" t="s">
        <v>977</v>
      </c>
      <c r="J19" s="1" t="s">
        <v>72</v>
      </c>
      <c r="K19" s="1" t="s">
        <v>19</v>
      </c>
      <c r="L19" s="7"/>
      <c r="M19">
        <v>17</v>
      </c>
    </row>
    <row r="20" spans="1:13">
      <c r="A20" s="2">
        <v>12</v>
      </c>
      <c r="B20" s="3" t="str">
        <f>IF(A20="","",VLOOKUP(A20,[3]項目編號!$A$2:$B$17,2))</f>
        <v>作文</v>
      </c>
      <c r="C20" s="2">
        <v>1</v>
      </c>
      <c r="D20" s="4" t="s">
        <v>13</v>
      </c>
      <c r="E20" s="2">
        <v>6</v>
      </c>
      <c r="F20" s="16" t="s">
        <v>64</v>
      </c>
      <c r="G20" s="2" t="s">
        <v>978</v>
      </c>
      <c r="H20" s="2" t="s">
        <v>843</v>
      </c>
      <c r="I20" s="2" t="s">
        <v>979</v>
      </c>
      <c r="J20" s="2" t="s">
        <v>980</v>
      </c>
      <c r="K20" s="2" t="s">
        <v>19</v>
      </c>
      <c r="L20" s="7"/>
      <c r="M20">
        <v>18</v>
      </c>
    </row>
    <row r="21" spans="1:13">
      <c r="A21" s="2">
        <v>12</v>
      </c>
      <c r="B21" s="3" t="str">
        <f>IF(A21="","",VLOOKUP(A21,[3]項目編號!$A$2:$B$17,2))</f>
        <v>作文</v>
      </c>
      <c r="C21" s="2">
        <v>1</v>
      </c>
      <c r="D21" s="4" t="s">
        <v>13</v>
      </c>
      <c r="E21" s="2">
        <v>6</v>
      </c>
      <c r="F21" s="16" t="s">
        <v>64</v>
      </c>
      <c r="G21" s="15" t="s">
        <v>981</v>
      </c>
      <c r="H21" s="2" t="s">
        <v>68</v>
      </c>
      <c r="I21" s="2" t="s">
        <v>982</v>
      </c>
      <c r="J21" s="2" t="s">
        <v>68</v>
      </c>
      <c r="K21" s="2" t="s">
        <v>19</v>
      </c>
      <c r="L21" s="7"/>
      <c r="M21" s="56">
        <v>19</v>
      </c>
    </row>
    <row r="22" spans="1:13">
      <c r="A22" s="2">
        <v>12</v>
      </c>
      <c r="B22" s="3" t="str">
        <f>IF(A22="","",VLOOKUP(A22,[1]項目編號!$A$2:$B$17,2))</f>
        <v>作文</v>
      </c>
      <c r="C22" s="2">
        <v>2</v>
      </c>
      <c r="D22" s="16" t="s">
        <v>73</v>
      </c>
      <c r="E22" s="2">
        <v>1</v>
      </c>
      <c r="F22" s="5" t="s">
        <v>212</v>
      </c>
      <c r="G22" s="2" t="s">
        <v>983</v>
      </c>
      <c r="H22" s="2" t="s">
        <v>78</v>
      </c>
      <c r="I22" s="2" t="s">
        <v>984</v>
      </c>
      <c r="J22" s="2" t="s">
        <v>76</v>
      </c>
      <c r="K22" s="2" t="s">
        <v>19</v>
      </c>
      <c r="L22" s="7"/>
      <c r="M22">
        <v>1</v>
      </c>
    </row>
    <row r="23" spans="1:13">
      <c r="A23" s="2">
        <v>12</v>
      </c>
      <c r="B23" s="3" t="str">
        <f>IF(A23="","",VLOOKUP(A23,[1]項目編號!$A$2:$B$17,2))</f>
        <v>作文</v>
      </c>
      <c r="C23" s="2">
        <v>2</v>
      </c>
      <c r="D23" s="16" t="s">
        <v>73</v>
      </c>
      <c r="E23" s="2">
        <v>1</v>
      </c>
      <c r="F23" s="5" t="s">
        <v>212</v>
      </c>
      <c r="G23" s="14" t="s">
        <v>985</v>
      </c>
      <c r="H23" s="2" t="s">
        <v>649</v>
      </c>
      <c r="I23" s="2" t="s">
        <v>648</v>
      </c>
      <c r="J23" s="2" t="s">
        <v>647</v>
      </c>
      <c r="K23" s="2" t="s">
        <v>316</v>
      </c>
      <c r="L23" s="7"/>
      <c r="M23">
        <v>2</v>
      </c>
    </row>
    <row r="24" spans="1:13">
      <c r="A24" s="2">
        <v>12</v>
      </c>
      <c r="B24" s="3" t="str">
        <f>IF(A24="","",VLOOKUP(A24,[1]項目編號!$A$2:$B$17,2))</f>
        <v>作文</v>
      </c>
      <c r="C24" s="2">
        <v>2</v>
      </c>
      <c r="D24" s="16" t="s">
        <v>73</v>
      </c>
      <c r="E24" s="2">
        <v>1</v>
      </c>
      <c r="F24" s="5" t="s">
        <v>74</v>
      </c>
      <c r="G24" s="2" t="s">
        <v>986</v>
      </c>
      <c r="H24" s="2" t="s">
        <v>987</v>
      </c>
      <c r="I24" s="2" t="s">
        <v>988</v>
      </c>
      <c r="J24" s="2" t="s">
        <v>987</v>
      </c>
      <c r="K24" s="2" t="s">
        <v>316</v>
      </c>
      <c r="L24" s="7"/>
      <c r="M24">
        <v>3</v>
      </c>
    </row>
    <row r="25" spans="1:13">
      <c r="A25" s="2">
        <v>12</v>
      </c>
      <c r="B25" s="3" t="str">
        <f>IF(A25="","",VLOOKUP(A25,[1]項目編號!$A$2:$B$17,2))</f>
        <v>作文</v>
      </c>
      <c r="C25" s="2">
        <v>2</v>
      </c>
      <c r="D25" s="16" t="s">
        <v>73</v>
      </c>
      <c r="E25" s="2">
        <v>1</v>
      </c>
      <c r="F25" s="5" t="s">
        <v>74</v>
      </c>
      <c r="G25" s="18" t="s">
        <v>989</v>
      </c>
      <c r="H25" s="2" t="s">
        <v>596</v>
      </c>
      <c r="I25" s="2" t="s">
        <v>258</v>
      </c>
      <c r="J25" s="2" t="s">
        <v>596</v>
      </c>
      <c r="K25" s="2" t="s">
        <v>19</v>
      </c>
      <c r="L25" s="7"/>
      <c r="M25">
        <v>4</v>
      </c>
    </row>
    <row r="26" spans="1:13">
      <c r="A26" s="2">
        <v>12</v>
      </c>
      <c r="B26" s="3" t="str">
        <f>IF(A26="","",VLOOKUP(A26,[1]項目編號!$A$2:$B$17,2))</f>
        <v>作文</v>
      </c>
      <c r="C26" s="2">
        <v>2</v>
      </c>
      <c r="D26" s="16" t="s">
        <v>73</v>
      </c>
      <c r="E26" s="2">
        <v>1</v>
      </c>
      <c r="F26" s="5" t="s">
        <v>74</v>
      </c>
      <c r="G26" s="2" t="s">
        <v>990</v>
      </c>
      <c r="H26" s="2" t="s">
        <v>991</v>
      </c>
      <c r="I26" s="2" t="s">
        <v>992</v>
      </c>
      <c r="J26" s="2" t="s">
        <v>991</v>
      </c>
      <c r="K26" s="2" t="s">
        <v>19</v>
      </c>
      <c r="L26" s="28" t="s">
        <v>993</v>
      </c>
      <c r="M26">
        <v>5</v>
      </c>
    </row>
    <row r="27" spans="1:13">
      <c r="A27" s="2">
        <v>12</v>
      </c>
      <c r="B27" s="3" t="s">
        <v>949</v>
      </c>
      <c r="C27" s="2">
        <v>2</v>
      </c>
      <c r="D27" s="16" t="s">
        <v>73</v>
      </c>
      <c r="E27" s="2">
        <v>1</v>
      </c>
      <c r="F27" s="16" t="s">
        <v>751</v>
      </c>
      <c r="G27" s="2" t="s">
        <v>994</v>
      </c>
      <c r="H27" s="2" t="s">
        <v>753</v>
      </c>
      <c r="I27" s="2" t="s">
        <v>995</v>
      </c>
      <c r="J27" s="2" t="s">
        <v>753</v>
      </c>
      <c r="K27" s="2" t="s">
        <v>19</v>
      </c>
      <c r="L27" s="28" t="s">
        <v>996</v>
      </c>
      <c r="M27">
        <v>6</v>
      </c>
    </row>
    <row r="28" spans="1:13">
      <c r="A28" s="8">
        <v>12</v>
      </c>
      <c r="B28" s="3" t="s">
        <v>944</v>
      </c>
      <c r="C28" s="8">
        <v>2</v>
      </c>
      <c r="D28" s="4" t="s">
        <v>93</v>
      </c>
      <c r="E28" s="9">
        <v>2</v>
      </c>
      <c r="F28" s="5" t="s">
        <v>206</v>
      </c>
      <c r="G28" s="9" t="s">
        <v>997</v>
      </c>
      <c r="H28" s="9" t="s">
        <v>90</v>
      </c>
      <c r="I28" s="9" t="s">
        <v>265</v>
      </c>
      <c r="J28" s="9" t="s">
        <v>92</v>
      </c>
      <c r="K28" s="12" t="s">
        <v>19</v>
      </c>
      <c r="L28" s="20"/>
      <c r="M28">
        <v>7</v>
      </c>
    </row>
    <row r="29" spans="1:13">
      <c r="A29" s="8">
        <v>12</v>
      </c>
      <c r="B29" s="3" t="s">
        <v>944</v>
      </c>
      <c r="C29" s="8">
        <v>2</v>
      </c>
      <c r="D29" s="4" t="s">
        <v>93</v>
      </c>
      <c r="E29" s="9">
        <v>2</v>
      </c>
      <c r="F29" s="5" t="s">
        <v>88</v>
      </c>
      <c r="G29" s="9" t="s">
        <v>998</v>
      </c>
      <c r="H29" s="9" t="s">
        <v>95</v>
      </c>
      <c r="I29" s="9"/>
      <c r="J29" s="9"/>
      <c r="K29" s="12"/>
      <c r="L29" s="20"/>
      <c r="M29">
        <v>8</v>
      </c>
    </row>
    <row r="30" spans="1:13">
      <c r="A30" s="8">
        <v>12</v>
      </c>
      <c r="B30" s="3" t="s">
        <v>941</v>
      </c>
      <c r="C30" s="8">
        <v>2</v>
      </c>
      <c r="D30" s="4" t="s">
        <v>93</v>
      </c>
      <c r="E30" s="9">
        <v>2</v>
      </c>
      <c r="F30" s="5" t="s">
        <v>206</v>
      </c>
      <c r="G30" s="9" t="s">
        <v>999</v>
      </c>
      <c r="H30" s="9" t="s">
        <v>350</v>
      </c>
      <c r="I30" s="9" t="s">
        <v>1000</v>
      </c>
      <c r="J30" s="9" t="s">
        <v>350</v>
      </c>
      <c r="K30" s="12" t="s">
        <v>211</v>
      </c>
      <c r="L30" s="20"/>
      <c r="M30">
        <v>9</v>
      </c>
    </row>
    <row r="31" spans="1:13">
      <c r="A31" s="14">
        <v>12</v>
      </c>
      <c r="B31" s="3" t="s">
        <v>949</v>
      </c>
      <c r="C31" s="2">
        <v>2</v>
      </c>
      <c r="D31" s="4" t="s">
        <v>73</v>
      </c>
      <c r="E31" s="14">
        <v>3</v>
      </c>
      <c r="F31" s="4" t="s">
        <v>599</v>
      </c>
      <c r="G31" s="17" t="s">
        <v>1001</v>
      </c>
      <c r="H31" s="2" t="s">
        <v>275</v>
      </c>
      <c r="I31" s="18" t="s">
        <v>1002</v>
      </c>
      <c r="J31" s="2" t="s">
        <v>601</v>
      </c>
      <c r="K31" s="2" t="s">
        <v>19</v>
      </c>
      <c r="L31" s="7"/>
      <c r="M31">
        <v>10</v>
      </c>
    </row>
    <row r="32" spans="1:13">
      <c r="A32" s="14">
        <v>12</v>
      </c>
      <c r="B32" s="3" t="s">
        <v>949</v>
      </c>
      <c r="C32" s="2">
        <v>2</v>
      </c>
      <c r="D32" s="4" t="s">
        <v>93</v>
      </c>
      <c r="E32" s="14">
        <v>3</v>
      </c>
      <c r="F32" s="4" t="s">
        <v>597</v>
      </c>
      <c r="G32" s="35" t="s">
        <v>1003</v>
      </c>
      <c r="H32" s="2" t="s">
        <v>102</v>
      </c>
      <c r="I32" s="2" t="s">
        <v>1004</v>
      </c>
      <c r="J32" s="2" t="s">
        <v>102</v>
      </c>
      <c r="K32" s="2" t="s">
        <v>19</v>
      </c>
      <c r="L32" s="7"/>
      <c r="M32">
        <v>11</v>
      </c>
    </row>
    <row r="33" spans="1:13">
      <c r="A33" s="14">
        <v>12</v>
      </c>
      <c r="B33" s="3" t="s">
        <v>949</v>
      </c>
      <c r="C33" s="2">
        <v>2</v>
      </c>
      <c r="D33" s="4" t="s">
        <v>430</v>
      </c>
      <c r="E33" s="14">
        <v>3</v>
      </c>
      <c r="F33" s="4" t="s">
        <v>597</v>
      </c>
      <c r="G33" s="17" t="s">
        <v>1005</v>
      </c>
      <c r="H33" s="2" t="s">
        <v>270</v>
      </c>
      <c r="I33" s="18" t="s">
        <v>1006</v>
      </c>
      <c r="J33" s="2" t="s">
        <v>270</v>
      </c>
      <c r="K33" s="2" t="s">
        <v>19</v>
      </c>
      <c r="L33" s="7"/>
      <c r="M33">
        <v>12</v>
      </c>
    </row>
    <row r="34" spans="1:13">
      <c r="A34" s="2">
        <v>12</v>
      </c>
      <c r="B34" s="3" t="str">
        <f>IF(A34="","",VLOOKUP(A34,[2]項目編號!$A$2:$B$17,2))</f>
        <v>作文</v>
      </c>
      <c r="C34" s="2">
        <v>2</v>
      </c>
      <c r="D34" s="4" t="s">
        <v>430</v>
      </c>
      <c r="E34" s="2">
        <v>4</v>
      </c>
      <c r="F34" s="5" t="s">
        <v>108</v>
      </c>
      <c r="G34" s="2" t="s">
        <v>1007</v>
      </c>
      <c r="H34" s="2" t="s">
        <v>282</v>
      </c>
      <c r="I34" s="2" t="s">
        <v>283</v>
      </c>
      <c r="J34" s="2" t="s">
        <v>282</v>
      </c>
      <c r="K34" s="2" t="s">
        <v>19</v>
      </c>
      <c r="L34" s="7"/>
      <c r="M34">
        <v>13</v>
      </c>
    </row>
    <row r="35" spans="1:13">
      <c r="A35" s="2">
        <v>12</v>
      </c>
      <c r="B35" s="3" t="str">
        <f>IF(A35="","",VLOOKUP(A35,[2]項目編號!$A$2:$B$17,2))</f>
        <v>作文</v>
      </c>
      <c r="C35" s="2">
        <v>2</v>
      </c>
      <c r="D35" s="4" t="s">
        <v>93</v>
      </c>
      <c r="E35" s="2">
        <v>4</v>
      </c>
      <c r="F35" s="5" t="s">
        <v>108</v>
      </c>
      <c r="G35" s="2" t="s">
        <v>1008</v>
      </c>
      <c r="H35" s="2" t="s">
        <v>1009</v>
      </c>
      <c r="I35" s="2" t="s">
        <v>1010</v>
      </c>
      <c r="J35" s="2" t="s">
        <v>1011</v>
      </c>
      <c r="K35" s="2" t="s">
        <v>19</v>
      </c>
      <c r="L35" s="7"/>
      <c r="M35">
        <v>14</v>
      </c>
    </row>
    <row r="36" spans="1:13">
      <c r="A36" s="2">
        <v>12</v>
      </c>
      <c r="B36" s="3" t="str">
        <f>IF(A36="","",VLOOKUP(A36,[2]項目編號!$A$2:$B$17,2))</f>
        <v>作文</v>
      </c>
      <c r="C36" s="2">
        <v>2</v>
      </c>
      <c r="D36" s="4" t="s">
        <v>430</v>
      </c>
      <c r="E36" s="2">
        <v>4</v>
      </c>
      <c r="F36" s="5" t="s">
        <v>108</v>
      </c>
      <c r="G36" s="2" t="s">
        <v>1012</v>
      </c>
      <c r="H36" s="2" t="s">
        <v>663</v>
      </c>
      <c r="I36" s="2" t="s">
        <v>1013</v>
      </c>
      <c r="J36" s="2" t="s">
        <v>552</v>
      </c>
      <c r="K36" s="2" t="s">
        <v>19</v>
      </c>
      <c r="L36" s="7"/>
      <c r="M36">
        <v>15</v>
      </c>
    </row>
    <row r="37" spans="1:13">
      <c r="A37" s="2">
        <v>12</v>
      </c>
      <c r="B37" s="3" t="s">
        <v>941</v>
      </c>
      <c r="C37" s="2">
        <v>2</v>
      </c>
      <c r="D37" s="4" t="s">
        <v>93</v>
      </c>
      <c r="E37" s="2">
        <v>5</v>
      </c>
      <c r="F37" s="5" t="s">
        <v>54</v>
      </c>
      <c r="G37" s="2" t="s">
        <v>1014</v>
      </c>
      <c r="H37" s="2" t="s">
        <v>555</v>
      </c>
      <c r="I37" s="2" t="s">
        <v>1015</v>
      </c>
      <c r="J37" s="2" t="s">
        <v>557</v>
      </c>
      <c r="K37" s="2" t="s">
        <v>19</v>
      </c>
      <c r="L37" s="7"/>
      <c r="M37">
        <v>16</v>
      </c>
    </row>
    <row r="38" spans="1:13">
      <c r="A38" s="2">
        <v>12</v>
      </c>
      <c r="B38" s="3" t="s">
        <v>944</v>
      </c>
      <c r="C38" s="2">
        <v>2</v>
      </c>
      <c r="D38" s="4" t="s">
        <v>430</v>
      </c>
      <c r="E38" s="2">
        <v>5</v>
      </c>
      <c r="F38" s="5" t="s">
        <v>122</v>
      </c>
      <c r="G38" s="2" t="s">
        <v>1016</v>
      </c>
      <c r="H38" s="2" t="s">
        <v>1017</v>
      </c>
      <c r="I38" s="2" t="s">
        <v>1018</v>
      </c>
      <c r="J38" s="2" t="s">
        <v>1019</v>
      </c>
      <c r="K38" s="2" t="s">
        <v>19</v>
      </c>
      <c r="L38" s="7"/>
      <c r="M38">
        <v>17</v>
      </c>
    </row>
    <row r="39" spans="1:13">
      <c r="A39" s="2">
        <v>12</v>
      </c>
      <c r="B39" s="3" t="s">
        <v>941</v>
      </c>
      <c r="C39" s="2">
        <v>2</v>
      </c>
      <c r="D39" s="4" t="s">
        <v>430</v>
      </c>
      <c r="E39" s="2">
        <v>5</v>
      </c>
      <c r="F39" s="5" t="s">
        <v>54</v>
      </c>
      <c r="G39" s="2" t="s">
        <v>1020</v>
      </c>
      <c r="H39" s="2" t="s">
        <v>124</v>
      </c>
      <c r="I39" s="2" t="s">
        <v>1021</v>
      </c>
      <c r="J39" s="2" t="s">
        <v>126</v>
      </c>
      <c r="K39" s="2" t="s">
        <v>19</v>
      </c>
      <c r="L39" s="7"/>
      <c r="M39">
        <v>18</v>
      </c>
    </row>
    <row r="40" spans="1:13">
      <c r="A40" s="2">
        <v>12</v>
      </c>
      <c r="B40" s="3" t="str">
        <f>IF(A40="","",VLOOKUP(A40,[3]項目編號!$A$2:$B$17,2))</f>
        <v>作文</v>
      </c>
      <c r="C40" s="2">
        <v>2</v>
      </c>
      <c r="D40" s="4" t="s">
        <v>430</v>
      </c>
      <c r="E40" s="2">
        <v>6</v>
      </c>
      <c r="F40" s="16" t="s">
        <v>64</v>
      </c>
      <c r="G40" s="2" t="s">
        <v>1022</v>
      </c>
      <c r="H40" s="2" t="s">
        <v>1023</v>
      </c>
      <c r="I40" s="2" t="s">
        <v>1024</v>
      </c>
      <c r="J40" s="2" t="s">
        <v>1023</v>
      </c>
      <c r="K40" s="2" t="s">
        <v>19</v>
      </c>
      <c r="L40" s="7"/>
      <c r="M40">
        <v>19</v>
      </c>
    </row>
    <row r="41" spans="1:13">
      <c r="A41" s="2">
        <v>12</v>
      </c>
      <c r="B41" s="3" t="str">
        <f>IF(A41="","",VLOOKUP(A41,[3]項目編號!$A$2:$B$17,2))</f>
        <v>作文</v>
      </c>
      <c r="C41" s="2">
        <v>2</v>
      </c>
      <c r="D41" s="4" t="s">
        <v>430</v>
      </c>
      <c r="E41" s="2">
        <v>6</v>
      </c>
      <c r="F41" s="16" t="s">
        <v>64</v>
      </c>
      <c r="G41" s="2" t="s">
        <v>1025</v>
      </c>
      <c r="H41" s="2" t="s">
        <v>290</v>
      </c>
      <c r="I41" s="2" t="s">
        <v>1026</v>
      </c>
      <c r="J41" s="2" t="s">
        <v>456</v>
      </c>
      <c r="K41" s="2" t="s">
        <v>19</v>
      </c>
      <c r="L41" s="7"/>
      <c r="M41">
        <v>20</v>
      </c>
    </row>
    <row r="42" spans="1:13">
      <c r="A42" s="2">
        <v>12</v>
      </c>
      <c r="B42" s="3" t="str">
        <f>IF(A42="","",VLOOKUP(A42,[3]項目編號!$A$2:$B$17,2))</f>
        <v>作文</v>
      </c>
      <c r="C42" s="2">
        <v>2</v>
      </c>
      <c r="D42" s="4" t="s">
        <v>430</v>
      </c>
      <c r="E42" s="2">
        <v>6</v>
      </c>
      <c r="F42" s="16" t="s">
        <v>64</v>
      </c>
      <c r="G42" s="2" t="s">
        <v>1027</v>
      </c>
      <c r="H42" s="2" t="s">
        <v>128</v>
      </c>
      <c r="I42" s="2" t="s">
        <v>1028</v>
      </c>
      <c r="J42" s="2" t="s">
        <v>293</v>
      </c>
      <c r="K42" s="2" t="s">
        <v>115</v>
      </c>
      <c r="L42" s="7"/>
      <c r="M42" s="56">
        <v>21</v>
      </c>
    </row>
    <row r="43" spans="1:13">
      <c r="A43" s="23">
        <v>12</v>
      </c>
      <c r="B43" s="3" t="s">
        <v>949</v>
      </c>
      <c r="C43" s="2">
        <v>3</v>
      </c>
      <c r="D43" s="22" t="s">
        <v>151</v>
      </c>
      <c r="E43" s="2">
        <v>7</v>
      </c>
      <c r="F43" s="22" t="s">
        <v>188</v>
      </c>
      <c r="G43" s="24" t="s">
        <v>1029</v>
      </c>
      <c r="H43" s="19" t="s">
        <v>148</v>
      </c>
      <c r="I43" s="19" t="s">
        <v>1030</v>
      </c>
      <c r="J43" s="19" t="s">
        <v>150</v>
      </c>
      <c r="K43" s="19" t="s">
        <v>19</v>
      </c>
      <c r="L43" s="7"/>
      <c r="M43">
        <v>1</v>
      </c>
    </row>
    <row r="44" spans="1:13">
      <c r="A44" s="2">
        <v>12</v>
      </c>
      <c r="B44" s="3" t="str">
        <f>IF(A44="","",VLOOKUP(A44,[4]項目編號!$A$2:$B$17,2))</f>
        <v>作文</v>
      </c>
      <c r="C44" s="18">
        <v>3</v>
      </c>
      <c r="D44" s="22" t="s">
        <v>151</v>
      </c>
      <c r="E44" s="15">
        <v>7</v>
      </c>
      <c r="F44" s="22" t="s">
        <v>188</v>
      </c>
      <c r="G44" s="2" t="s">
        <v>1031</v>
      </c>
      <c r="H44" s="2" t="s">
        <v>459</v>
      </c>
      <c r="I44" s="6" t="s">
        <v>1032</v>
      </c>
      <c r="J44" s="2" t="s">
        <v>459</v>
      </c>
      <c r="K44" s="2" t="s">
        <v>19</v>
      </c>
      <c r="L44" s="7"/>
      <c r="M44">
        <v>2</v>
      </c>
    </row>
    <row r="45" spans="1:13">
      <c r="A45" s="2">
        <v>12</v>
      </c>
      <c r="B45" s="3" t="str">
        <f>IF(A45="","",VLOOKUP(A45,[4]項目編號!$A$2:$B$17,2))</f>
        <v>作文</v>
      </c>
      <c r="C45" s="18">
        <v>3</v>
      </c>
      <c r="D45" s="22" t="s">
        <v>151</v>
      </c>
      <c r="E45" s="15">
        <v>7</v>
      </c>
      <c r="F45" s="22" t="s">
        <v>188</v>
      </c>
      <c r="G45" s="2" t="s">
        <v>1033</v>
      </c>
      <c r="H45" s="2" t="s">
        <v>459</v>
      </c>
      <c r="I45" s="6" t="s">
        <v>1034</v>
      </c>
      <c r="J45" s="2" t="s">
        <v>296</v>
      </c>
      <c r="K45" s="2" t="s">
        <v>19</v>
      </c>
      <c r="L45" s="7"/>
      <c r="M45">
        <v>3</v>
      </c>
    </row>
    <row r="46" spans="1:13">
      <c r="A46" s="2">
        <v>12</v>
      </c>
      <c r="B46" s="3" t="s">
        <v>949</v>
      </c>
      <c r="C46" s="2">
        <v>3</v>
      </c>
      <c r="D46" s="22" t="s">
        <v>306</v>
      </c>
      <c r="E46" s="2">
        <v>7</v>
      </c>
      <c r="F46" s="22" t="s">
        <v>188</v>
      </c>
      <c r="G46" s="15" t="s">
        <v>1035</v>
      </c>
      <c r="H46" s="2" t="s">
        <v>140</v>
      </c>
      <c r="I46" s="2" t="s">
        <v>1036</v>
      </c>
      <c r="J46" s="2" t="s">
        <v>140</v>
      </c>
      <c r="K46" s="1" t="s">
        <v>316</v>
      </c>
      <c r="L46" s="7"/>
      <c r="M46">
        <v>4</v>
      </c>
    </row>
    <row r="47" spans="1:13">
      <c r="A47" s="2">
        <v>12</v>
      </c>
      <c r="B47" s="3" t="str">
        <f>IF(A47="","",VLOOKUP(A47,[15]項目編號!$A$2:$B$17,2))</f>
        <v>作文</v>
      </c>
      <c r="C47" s="2">
        <v>3</v>
      </c>
      <c r="D47" s="22" t="s">
        <v>151</v>
      </c>
      <c r="E47" s="2">
        <v>7</v>
      </c>
      <c r="F47" s="22" t="s">
        <v>188</v>
      </c>
      <c r="G47" s="2" t="s">
        <v>1037</v>
      </c>
      <c r="H47" s="2" t="s">
        <v>464</v>
      </c>
      <c r="I47" s="2" t="s">
        <v>1038</v>
      </c>
      <c r="J47" s="2" t="s">
        <v>794</v>
      </c>
      <c r="K47" s="2" t="s">
        <v>19</v>
      </c>
      <c r="L47" s="7"/>
      <c r="M47">
        <v>5</v>
      </c>
    </row>
    <row r="48" spans="1:13">
      <c r="A48" s="2">
        <v>12</v>
      </c>
      <c r="B48" s="3" t="str">
        <f>IF(A48="","",VLOOKUP(A48,[15]項目編號!$A$2:$B$17,2))</f>
        <v>作文</v>
      </c>
      <c r="C48" s="2">
        <v>3</v>
      </c>
      <c r="D48" s="22" t="s">
        <v>151</v>
      </c>
      <c r="E48" s="2">
        <v>7</v>
      </c>
      <c r="F48" s="22" t="s">
        <v>188</v>
      </c>
      <c r="G48" s="2" t="s">
        <v>1039</v>
      </c>
      <c r="H48" s="2" t="s">
        <v>794</v>
      </c>
      <c r="I48" s="2" t="s">
        <v>795</v>
      </c>
      <c r="J48" s="2" t="s">
        <v>464</v>
      </c>
      <c r="K48" s="2" t="s">
        <v>19</v>
      </c>
      <c r="L48" s="7"/>
      <c r="M48">
        <v>6</v>
      </c>
    </row>
    <row r="49" spans="1:13">
      <c r="A49" s="2">
        <v>12</v>
      </c>
      <c r="B49" s="3" t="s">
        <v>941</v>
      </c>
      <c r="C49" s="2">
        <v>3</v>
      </c>
      <c r="D49" s="22" t="s">
        <v>151</v>
      </c>
      <c r="E49" s="2">
        <v>7</v>
      </c>
      <c r="F49" s="22" t="s">
        <v>188</v>
      </c>
      <c r="G49" s="2" t="s">
        <v>1040</v>
      </c>
      <c r="H49" s="2" t="s">
        <v>145</v>
      </c>
      <c r="I49" s="2" t="s">
        <v>1041</v>
      </c>
      <c r="J49" s="2" t="s">
        <v>467</v>
      </c>
      <c r="K49" s="2" t="s">
        <v>19</v>
      </c>
      <c r="L49" s="7"/>
      <c r="M49">
        <v>7</v>
      </c>
    </row>
    <row r="50" spans="1:13">
      <c r="A50" s="2">
        <v>12</v>
      </c>
      <c r="B50" s="3" t="s">
        <v>944</v>
      </c>
      <c r="C50" s="2">
        <v>3</v>
      </c>
      <c r="D50" s="22" t="s">
        <v>151</v>
      </c>
      <c r="E50" s="2">
        <v>7</v>
      </c>
      <c r="F50" s="22" t="s">
        <v>188</v>
      </c>
      <c r="G50" s="2" t="s">
        <v>1042</v>
      </c>
      <c r="H50" s="2" t="s">
        <v>145</v>
      </c>
      <c r="I50" s="2" t="s">
        <v>1041</v>
      </c>
      <c r="J50" s="2" t="s">
        <v>145</v>
      </c>
      <c r="K50" s="2" t="s">
        <v>19</v>
      </c>
      <c r="L50" s="7"/>
      <c r="M50">
        <v>8</v>
      </c>
    </row>
    <row r="51" spans="1:13">
      <c r="A51" s="15">
        <v>12</v>
      </c>
      <c r="B51" s="3" t="str">
        <f>IF(A51="","",VLOOKUP(A51,[16]項目編號!$A$2:$B$17,2))</f>
        <v>作文</v>
      </c>
      <c r="C51" s="2">
        <v>3</v>
      </c>
      <c r="D51" s="22" t="s">
        <v>151</v>
      </c>
      <c r="E51" s="2">
        <v>7</v>
      </c>
      <c r="F51" s="22" t="s">
        <v>188</v>
      </c>
      <c r="G51" s="15" t="s">
        <v>1043</v>
      </c>
      <c r="H51" s="2" t="s">
        <v>471</v>
      </c>
      <c r="I51" s="2" t="s">
        <v>1044</v>
      </c>
      <c r="J51" s="2" t="s">
        <v>471</v>
      </c>
      <c r="K51" s="2" t="s">
        <v>19</v>
      </c>
      <c r="L51" s="7"/>
      <c r="M51">
        <v>9</v>
      </c>
    </row>
    <row r="52" spans="1:13">
      <c r="A52" s="15">
        <v>12</v>
      </c>
      <c r="B52" s="3" t="str">
        <f>IF(A52="","",VLOOKUP(A52,[16]項目編號!$A$2:$B$17,2))</f>
        <v>作文</v>
      </c>
      <c r="C52" s="2">
        <v>3</v>
      </c>
      <c r="D52" s="22" t="s">
        <v>151</v>
      </c>
      <c r="E52" s="2">
        <v>7</v>
      </c>
      <c r="F52" s="22" t="s">
        <v>188</v>
      </c>
      <c r="G52" s="15" t="s">
        <v>1045</v>
      </c>
      <c r="H52" s="2" t="s">
        <v>471</v>
      </c>
      <c r="I52" s="2" t="s">
        <v>1044</v>
      </c>
      <c r="J52" s="2" t="s">
        <v>471</v>
      </c>
      <c r="K52" s="2" t="s">
        <v>19</v>
      </c>
      <c r="L52" s="7"/>
      <c r="M52">
        <v>10</v>
      </c>
    </row>
    <row r="53" spans="1:13">
      <c r="A53" s="23">
        <v>12</v>
      </c>
      <c r="B53" s="3" t="s">
        <v>949</v>
      </c>
      <c r="C53" s="2">
        <v>3</v>
      </c>
      <c r="D53" s="22" t="s">
        <v>151</v>
      </c>
      <c r="E53" s="2">
        <v>7</v>
      </c>
      <c r="F53" s="22" t="s">
        <v>188</v>
      </c>
      <c r="G53" s="24" t="s">
        <v>1046</v>
      </c>
      <c r="H53" s="19" t="s">
        <v>148</v>
      </c>
      <c r="I53" s="19" t="s">
        <v>305</v>
      </c>
      <c r="J53" s="19" t="s">
        <v>150</v>
      </c>
      <c r="K53" s="19" t="s">
        <v>19</v>
      </c>
      <c r="L53" s="7"/>
      <c r="M53">
        <v>11</v>
      </c>
    </row>
    <row r="54" spans="1:13">
      <c r="A54" s="17">
        <v>12</v>
      </c>
      <c r="B54" s="3" t="s">
        <v>949</v>
      </c>
      <c r="C54" s="1">
        <v>3</v>
      </c>
      <c r="D54" s="22" t="s">
        <v>151</v>
      </c>
      <c r="E54" s="17">
        <v>7</v>
      </c>
      <c r="F54" s="22" t="s">
        <v>188</v>
      </c>
      <c r="G54" s="17" t="s">
        <v>1047</v>
      </c>
      <c r="H54" s="1" t="s">
        <v>153</v>
      </c>
      <c r="I54" s="1" t="s">
        <v>1048</v>
      </c>
      <c r="J54" s="1" t="s">
        <v>153</v>
      </c>
      <c r="K54" s="1" t="s">
        <v>19</v>
      </c>
      <c r="L54" s="25"/>
      <c r="M54">
        <v>12</v>
      </c>
    </row>
    <row r="55" spans="1:13">
      <c r="A55" s="17">
        <v>12</v>
      </c>
      <c r="B55" s="3" t="s">
        <v>949</v>
      </c>
      <c r="C55" s="1">
        <v>3</v>
      </c>
      <c r="D55" s="22" t="s">
        <v>151</v>
      </c>
      <c r="E55" s="17">
        <v>7</v>
      </c>
      <c r="F55" s="22" t="s">
        <v>188</v>
      </c>
      <c r="G55" s="17" t="s">
        <v>1049</v>
      </c>
      <c r="H55" s="1" t="s">
        <v>153</v>
      </c>
      <c r="I55" s="1" t="s">
        <v>1048</v>
      </c>
      <c r="J55" s="1" t="s">
        <v>153</v>
      </c>
      <c r="K55" s="1" t="s">
        <v>19</v>
      </c>
      <c r="L55" s="25"/>
      <c r="M55">
        <v>13</v>
      </c>
    </row>
    <row r="56" spans="1:13">
      <c r="A56" s="2">
        <v>12</v>
      </c>
      <c r="B56" s="3" t="s">
        <v>949</v>
      </c>
      <c r="C56" s="1">
        <v>3</v>
      </c>
      <c r="D56" s="22" t="s">
        <v>134</v>
      </c>
      <c r="E56" s="2">
        <v>7</v>
      </c>
      <c r="F56" s="22" t="s">
        <v>188</v>
      </c>
      <c r="G56" s="18" t="s">
        <v>1050</v>
      </c>
      <c r="H56" s="2" t="s">
        <v>372</v>
      </c>
      <c r="I56" s="2" t="s">
        <v>1051</v>
      </c>
      <c r="J56" s="2" t="s">
        <v>372</v>
      </c>
      <c r="K56" s="2" t="s">
        <v>19</v>
      </c>
      <c r="L56" s="7"/>
      <c r="M56">
        <v>14</v>
      </c>
    </row>
    <row r="57" spans="1:13">
      <c r="A57" s="2">
        <v>12</v>
      </c>
      <c r="B57" s="3" t="s">
        <v>949</v>
      </c>
      <c r="C57" s="1">
        <v>3</v>
      </c>
      <c r="D57" s="22" t="s">
        <v>306</v>
      </c>
      <c r="E57" s="2">
        <v>7</v>
      </c>
      <c r="F57" s="22" t="s">
        <v>188</v>
      </c>
      <c r="G57" s="18" t="s">
        <v>1052</v>
      </c>
      <c r="H57" s="2" t="s">
        <v>308</v>
      </c>
      <c r="I57" s="2" t="s">
        <v>1053</v>
      </c>
      <c r="J57" s="2" t="s">
        <v>308</v>
      </c>
      <c r="K57" s="2" t="s">
        <v>19</v>
      </c>
      <c r="L57" s="7"/>
      <c r="M57">
        <v>15</v>
      </c>
    </row>
    <row r="58" spans="1:13">
      <c r="A58" s="2">
        <v>12</v>
      </c>
      <c r="B58" s="3" t="str">
        <f>IF(A58="","",VLOOKUP(A58,[6]項目編號!$A$2:$B$17,2))</f>
        <v>作文</v>
      </c>
      <c r="C58" s="2">
        <v>3</v>
      </c>
      <c r="D58" s="22" t="s">
        <v>134</v>
      </c>
      <c r="E58" s="2">
        <v>7</v>
      </c>
      <c r="F58" s="22" t="s">
        <v>188</v>
      </c>
      <c r="G58" s="2" t="s">
        <v>1054</v>
      </c>
      <c r="H58" s="2" t="s">
        <v>159</v>
      </c>
      <c r="I58" s="2" t="s">
        <v>1055</v>
      </c>
      <c r="J58" s="2" t="s">
        <v>200</v>
      </c>
      <c r="K58" s="2" t="s">
        <v>19</v>
      </c>
      <c r="L58" s="7"/>
      <c r="M58">
        <v>16</v>
      </c>
    </row>
    <row r="59" spans="1:13">
      <c r="A59" s="2">
        <v>12</v>
      </c>
      <c r="B59" s="3" t="str">
        <f>IF(A59="","",VLOOKUP(A59,[6]項目編號!$A$2:$B$17,2))</f>
        <v>作文</v>
      </c>
      <c r="C59" s="2">
        <v>3</v>
      </c>
      <c r="D59" s="22" t="s">
        <v>134</v>
      </c>
      <c r="E59" s="2">
        <v>7</v>
      </c>
      <c r="F59" s="22" t="s">
        <v>188</v>
      </c>
      <c r="G59" s="2" t="s">
        <v>1056</v>
      </c>
      <c r="H59" s="2" t="s">
        <v>159</v>
      </c>
      <c r="I59" s="2" t="s">
        <v>1055</v>
      </c>
      <c r="J59" s="2" t="s">
        <v>161</v>
      </c>
      <c r="K59" s="2" t="s">
        <v>19</v>
      </c>
      <c r="L59" s="7"/>
      <c r="M59">
        <v>17</v>
      </c>
    </row>
    <row r="60" spans="1:13">
      <c r="A60" s="2">
        <v>12</v>
      </c>
      <c r="B60" s="3" t="s">
        <v>949</v>
      </c>
      <c r="C60" s="2">
        <v>3</v>
      </c>
      <c r="D60" s="22" t="s">
        <v>134</v>
      </c>
      <c r="E60" s="2">
        <v>7</v>
      </c>
      <c r="F60" s="22" t="s">
        <v>188</v>
      </c>
      <c r="G60" s="42" t="s">
        <v>1057</v>
      </c>
      <c r="H60" s="2" t="s">
        <v>311</v>
      </c>
      <c r="I60" s="2" t="s">
        <v>1058</v>
      </c>
      <c r="J60" s="2" t="s">
        <v>311</v>
      </c>
      <c r="K60" s="2" t="s">
        <v>19</v>
      </c>
      <c r="L60" s="7"/>
      <c r="M60">
        <v>18</v>
      </c>
    </row>
    <row r="61" spans="1:13">
      <c r="A61" s="2">
        <v>12</v>
      </c>
      <c r="B61" s="3" t="s">
        <v>949</v>
      </c>
      <c r="C61" s="2">
        <v>3</v>
      </c>
      <c r="D61" s="22" t="s">
        <v>134</v>
      </c>
      <c r="E61" s="2">
        <v>7</v>
      </c>
      <c r="F61" s="22" t="s">
        <v>188</v>
      </c>
      <c r="G61" s="2" t="s">
        <v>1059</v>
      </c>
      <c r="H61" s="2" t="s">
        <v>163</v>
      </c>
      <c r="I61" s="2" t="s">
        <v>1058</v>
      </c>
      <c r="J61" s="2" t="s">
        <v>163</v>
      </c>
      <c r="K61" s="2" t="s">
        <v>19</v>
      </c>
      <c r="L61" s="7"/>
      <c r="M61">
        <v>19</v>
      </c>
    </row>
    <row r="62" spans="1:13">
      <c r="A62" s="2">
        <v>12</v>
      </c>
      <c r="B62" s="3" t="str">
        <f>IF(A62="","",VLOOKUP(A62,[7]項目編號!$A$2:$B$17,2))</f>
        <v>作文</v>
      </c>
      <c r="C62" s="2">
        <v>3</v>
      </c>
      <c r="D62" s="22" t="s">
        <v>134</v>
      </c>
      <c r="E62" s="2">
        <v>7</v>
      </c>
      <c r="F62" s="22" t="s">
        <v>188</v>
      </c>
      <c r="G62" s="2" t="s">
        <v>1060</v>
      </c>
      <c r="H62" s="2" t="s">
        <v>582</v>
      </c>
      <c r="I62" s="2" t="s">
        <v>482</v>
      </c>
      <c r="J62" s="2" t="s">
        <v>169</v>
      </c>
      <c r="K62" s="2" t="s">
        <v>19</v>
      </c>
      <c r="L62" s="7"/>
      <c r="M62">
        <v>20</v>
      </c>
    </row>
    <row r="63" spans="1:13">
      <c r="A63" s="2">
        <v>12</v>
      </c>
      <c r="B63" s="3" t="str">
        <f>IF(A63="","",VLOOKUP(A63,[7]項目編號!$A$2:$B$17,2))</f>
        <v>作文</v>
      </c>
      <c r="C63" s="2">
        <v>3</v>
      </c>
      <c r="D63" s="22" t="s">
        <v>134</v>
      </c>
      <c r="E63" s="2">
        <v>7</v>
      </c>
      <c r="F63" s="22" t="s">
        <v>188</v>
      </c>
      <c r="G63" s="2" t="s">
        <v>1061</v>
      </c>
      <c r="H63" s="2" t="s">
        <v>582</v>
      </c>
      <c r="I63" s="2" t="s">
        <v>1062</v>
      </c>
      <c r="J63" s="2" t="s">
        <v>169</v>
      </c>
      <c r="K63" s="2" t="s">
        <v>19</v>
      </c>
      <c r="L63" s="7"/>
      <c r="M63">
        <v>21</v>
      </c>
    </row>
    <row r="64" spans="1:13">
      <c r="A64" s="2">
        <v>12</v>
      </c>
      <c r="B64" s="3" t="s">
        <v>949</v>
      </c>
      <c r="C64" s="2">
        <v>3</v>
      </c>
      <c r="D64" s="22" t="s">
        <v>134</v>
      </c>
      <c r="E64" s="2">
        <v>7</v>
      </c>
      <c r="F64" s="22" t="s">
        <v>188</v>
      </c>
      <c r="G64" s="26" t="s">
        <v>1063</v>
      </c>
      <c r="H64" s="26" t="s">
        <v>314</v>
      </c>
      <c r="I64" s="26" t="s">
        <v>1064</v>
      </c>
      <c r="J64" s="2" t="s">
        <v>92</v>
      </c>
      <c r="K64" s="2" t="s">
        <v>115</v>
      </c>
      <c r="L64" s="7"/>
      <c r="M64">
        <v>22</v>
      </c>
    </row>
    <row r="65" spans="1:13">
      <c r="A65" s="2">
        <v>12</v>
      </c>
      <c r="B65" s="3" t="s">
        <v>949</v>
      </c>
      <c r="C65" s="2">
        <v>3</v>
      </c>
      <c r="D65" s="16" t="s">
        <v>151</v>
      </c>
      <c r="E65" s="2">
        <v>7</v>
      </c>
      <c r="F65" s="22" t="s">
        <v>188</v>
      </c>
      <c r="G65" s="2" t="s">
        <v>1065</v>
      </c>
      <c r="H65" s="26" t="s">
        <v>171</v>
      </c>
      <c r="I65" s="26" t="s">
        <v>1066</v>
      </c>
      <c r="J65" s="2" t="s">
        <v>92</v>
      </c>
      <c r="K65" s="2" t="s">
        <v>115</v>
      </c>
      <c r="L65" s="7"/>
      <c r="M65">
        <v>23</v>
      </c>
    </row>
    <row r="66" spans="1:13">
      <c r="A66" s="2">
        <v>12</v>
      </c>
      <c r="B66" s="3" t="str">
        <f>IF(A66="","",VLOOKUP(A66,[9]項目編號!$A$2:$B$17,2))</f>
        <v>作文</v>
      </c>
      <c r="C66" s="2">
        <v>3</v>
      </c>
      <c r="D66" s="16" t="s">
        <v>151</v>
      </c>
      <c r="E66" s="2">
        <v>7</v>
      </c>
      <c r="F66" s="22" t="s">
        <v>188</v>
      </c>
      <c r="G66" s="2" t="s">
        <v>1067</v>
      </c>
      <c r="H66" s="2" t="s">
        <v>174</v>
      </c>
      <c r="I66" s="2" t="s">
        <v>588</v>
      </c>
      <c r="J66" s="2" t="s">
        <v>174</v>
      </c>
      <c r="K66" s="2" t="s">
        <v>19</v>
      </c>
      <c r="L66" s="7"/>
      <c r="M66">
        <v>24</v>
      </c>
    </row>
    <row r="67" spans="1:13">
      <c r="A67" s="2">
        <v>12</v>
      </c>
      <c r="B67" s="3" t="s">
        <v>949</v>
      </c>
      <c r="C67" s="2">
        <v>3</v>
      </c>
      <c r="D67" s="16" t="s">
        <v>151</v>
      </c>
      <c r="E67" s="2">
        <v>7</v>
      </c>
      <c r="F67" s="22" t="s">
        <v>188</v>
      </c>
      <c r="G67" s="43" t="s">
        <v>1068</v>
      </c>
      <c r="H67" s="2" t="s">
        <v>177</v>
      </c>
      <c r="I67" s="30" t="s">
        <v>1069</v>
      </c>
      <c r="J67" s="2" t="s">
        <v>179</v>
      </c>
      <c r="K67" s="2" t="s">
        <v>19</v>
      </c>
      <c r="L67" s="7"/>
      <c r="M67">
        <v>25</v>
      </c>
    </row>
    <row r="68" spans="1:13">
      <c r="A68" s="2">
        <v>12</v>
      </c>
      <c r="B68" s="3" t="s">
        <v>949</v>
      </c>
      <c r="C68" s="2">
        <v>3</v>
      </c>
      <c r="D68" s="16" t="s">
        <v>151</v>
      </c>
      <c r="E68" s="2">
        <v>7</v>
      </c>
      <c r="F68" s="22" t="s">
        <v>188</v>
      </c>
      <c r="G68" s="43" t="s">
        <v>1070</v>
      </c>
      <c r="H68" s="2" t="s">
        <v>826</v>
      </c>
      <c r="I68" s="30" t="s">
        <v>1071</v>
      </c>
      <c r="J68" s="2" t="s">
        <v>179</v>
      </c>
      <c r="K68" s="2" t="s">
        <v>19</v>
      </c>
      <c r="L68" s="7"/>
      <c r="M68" s="56">
        <v>26</v>
      </c>
    </row>
    <row r="69" spans="1:13">
      <c r="A69" s="2">
        <v>12</v>
      </c>
      <c r="B69" s="3" t="str">
        <f>IF(A69="","",VLOOKUP(A69,[1]項目編號!$A$2:$B$17,2))</f>
        <v>作文</v>
      </c>
      <c r="C69" s="2">
        <v>4</v>
      </c>
      <c r="D69" s="5" t="s">
        <v>489</v>
      </c>
      <c r="E69" s="2">
        <v>1</v>
      </c>
      <c r="F69" s="5" t="s">
        <v>212</v>
      </c>
      <c r="G69" s="2" t="s">
        <v>1072</v>
      </c>
      <c r="H69" s="2" t="s">
        <v>322</v>
      </c>
      <c r="I69" s="2"/>
      <c r="J69" s="2"/>
      <c r="K69" s="2"/>
      <c r="L69" s="7"/>
      <c r="M69">
        <v>1</v>
      </c>
    </row>
    <row r="70" spans="1:13">
      <c r="A70" s="2">
        <v>12</v>
      </c>
      <c r="B70" s="3" t="str">
        <f>IF(A70="","",VLOOKUP(A70,[1]項目編號!$A$2:$B$17,2))</f>
        <v>作文</v>
      </c>
      <c r="C70" s="2">
        <v>4</v>
      </c>
      <c r="D70" s="5" t="s">
        <v>205</v>
      </c>
      <c r="E70" s="2">
        <v>1</v>
      </c>
      <c r="F70" s="5" t="s">
        <v>74</v>
      </c>
      <c r="G70" s="2" t="s">
        <v>1073</v>
      </c>
      <c r="H70" s="2" t="s">
        <v>1074</v>
      </c>
      <c r="I70" s="2"/>
      <c r="J70" s="2"/>
      <c r="K70" s="2"/>
      <c r="L70" s="7"/>
      <c r="M70">
        <v>2</v>
      </c>
    </row>
    <row r="71" spans="1:13">
      <c r="A71" s="2">
        <v>12</v>
      </c>
      <c r="B71" s="3" t="str">
        <f>IF(A71="","",VLOOKUP(A71,[1]項目編號!$A$2:$B$17,2))</f>
        <v>作文</v>
      </c>
      <c r="C71" s="2">
        <v>4</v>
      </c>
      <c r="D71" s="5" t="s">
        <v>489</v>
      </c>
      <c r="E71" s="2">
        <v>1</v>
      </c>
      <c r="F71" s="5" t="s">
        <v>212</v>
      </c>
      <c r="G71" s="2" t="s">
        <v>1051</v>
      </c>
      <c r="H71" s="2" t="s">
        <v>308</v>
      </c>
      <c r="I71" s="2"/>
      <c r="J71" s="2"/>
      <c r="K71" s="2"/>
      <c r="L71" s="7"/>
      <c r="M71">
        <v>3</v>
      </c>
    </row>
    <row r="72" spans="1:13">
      <c r="A72" s="8">
        <v>12</v>
      </c>
      <c r="B72" s="3" t="s">
        <v>941</v>
      </c>
      <c r="C72" s="8">
        <v>4</v>
      </c>
      <c r="D72" s="4" t="s">
        <v>489</v>
      </c>
      <c r="E72" s="44">
        <v>2</v>
      </c>
      <c r="F72" s="5" t="s">
        <v>206</v>
      </c>
      <c r="G72" s="9" t="s">
        <v>1075</v>
      </c>
      <c r="H72" s="9" t="s">
        <v>353</v>
      </c>
      <c r="I72" s="44"/>
      <c r="J72" s="44"/>
      <c r="K72" s="44"/>
      <c r="L72" s="20"/>
      <c r="M72">
        <v>4</v>
      </c>
    </row>
    <row r="73" spans="1:13">
      <c r="A73" s="2">
        <v>12</v>
      </c>
      <c r="B73" s="3" t="str">
        <f>IF(A73="","",VLOOKUP(A73,[3]項目編號!$A$2:$B$17,2))</f>
        <v>作文</v>
      </c>
      <c r="C73" s="2">
        <v>4</v>
      </c>
      <c r="D73" s="5" t="s">
        <v>489</v>
      </c>
      <c r="E73" s="2">
        <v>6</v>
      </c>
      <c r="F73" s="16" t="s">
        <v>64</v>
      </c>
      <c r="G73" s="2" t="s">
        <v>1076</v>
      </c>
      <c r="H73" s="2" t="s">
        <v>1077</v>
      </c>
      <c r="I73" s="2"/>
      <c r="J73" s="2"/>
      <c r="K73" s="2"/>
      <c r="L73" s="7"/>
      <c r="M73">
        <v>5</v>
      </c>
    </row>
    <row r="74" spans="1:13">
      <c r="A74" s="2">
        <v>12</v>
      </c>
      <c r="B74" s="3" t="str">
        <f>IF(A74="","",VLOOKUP(A74,[3]項目編號!$A$2:$B$17,2))</f>
        <v>作文</v>
      </c>
      <c r="C74" s="2">
        <v>4</v>
      </c>
      <c r="D74" s="5" t="s">
        <v>205</v>
      </c>
      <c r="E74" s="2">
        <v>6</v>
      </c>
      <c r="F74" s="16" t="s">
        <v>64</v>
      </c>
      <c r="G74" s="2" t="s">
        <v>1078</v>
      </c>
      <c r="H74" s="2" t="s">
        <v>72</v>
      </c>
      <c r="I74" s="2"/>
      <c r="J74" s="2"/>
      <c r="K74" s="2"/>
      <c r="L74" s="7"/>
      <c r="M74" s="56">
        <v>6</v>
      </c>
    </row>
    <row r="75" spans="1:13">
      <c r="A75" s="2">
        <v>12</v>
      </c>
      <c r="B75" s="3" t="str">
        <f>IF(A75="","",VLOOKUP(A75,[21]項目編號!$A$2:$B$17,2))</f>
        <v>作文</v>
      </c>
      <c r="C75" s="2">
        <v>5</v>
      </c>
      <c r="D75" s="16" t="s">
        <v>187</v>
      </c>
      <c r="E75" s="2">
        <v>7</v>
      </c>
      <c r="F75" s="16" t="s">
        <v>188</v>
      </c>
      <c r="G75" s="2" t="s">
        <v>1079</v>
      </c>
      <c r="H75" s="2"/>
      <c r="I75" s="27"/>
      <c r="J75" s="27"/>
      <c r="K75" s="27"/>
      <c r="L75" s="7"/>
      <c r="M75">
        <v>1</v>
      </c>
    </row>
    <row r="76" spans="1:13">
      <c r="A76" s="2">
        <v>12</v>
      </c>
      <c r="B76" s="3" t="s">
        <v>949</v>
      </c>
      <c r="C76" s="2">
        <v>5</v>
      </c>
      <c r="D76" s="16" t="s">
        <v>187</v>
      </c>
      <c r="E76" s="2">
        <v>7</v>
      </c>
      <c r="F76" s="16" t="s">
        <v>188</v>
      </c>
      <c r="G76" s="2" t="s">
        <v>1080</v>
      </c>
      <c r="H76" s="2" t="s">
        <v>1081</v>
      </c>
      <c r="I76" s="27"/>
      <c r="J76" s="27"/>
      <c r="K76" s="27"/>
      <c r="L76" s="7"/>
      <c r="M76" s="56">
        <v>2</v>
      </c>
    </row>
  </sheetData>
  <protectedRanges>
    <protectedRange password="C6D1" sqref="F21:F23 F29:F32" name="範圍1_1_3"/>
    <protectedRange password="C6D1" sqref="F24:F28 F3:F20 F54:F68" name="範圍1_1_12"/>
    <protectedRange password="C6D1" sqref="B3:B5" name="範圍1_12"/>
    <protectedRange password="C6D1" sqref="D3:D28" name="範圍1_1_16"/>
    <protectedRange password="C6D1" sqref="B6:B16" name="範圍1_13"/>
    <protectedRange password="C6D1" sqref="B48:B60" name="範圍1_1_1_1"/>
    <protectedRange password="C6D1" sqref="F69:F76 D65:D75" name="範圍1_1_17"/>
    <protectedRange password="C6D1" sqref="B61:B74" name="範圍1_14"/>
    <protectedRange password="C6D1" sqref="B76" name="範圍1_1_2_3"/>
    <protectedRange password="C6D1" sqref="D76" name="範圍1_1_1_2_1"/>
  </protectedRanges>
  <mergeCells count="1">
    <mergeCell ref="A1:L1"/>
  </mergeCells>
  <phoneticPr fontId="2" type="noConversion"/>
  <dataValidations count="7">
    <dataValidation type="whole" operator="lessThanOrEqual" allowBlank="1" showInputMessage="1" showErrorMessage="1" sqref="C61:C74 C76 C3:C30">
      <formula1>5</formula1>
    </dataValidation>
    <dataValidation type="whole" operator="lessThanOrEqual" allowBlank="1" showInputMessage="1" showErrorMessage="1" sqref="E3:E30 E47:E76">
      <formula1>7</formula1>
    </dataValidation>
    <dataValidation type="list" allowBlank="1" showInputMessage="1" showErrorMessage="1" sqref="K3:K16 K47:K76">
      <formula1>"是,否"</formula1>
    </dataValidation>
    <dataValidation type="whole" operator="lessThanOrEqual" allowBlank="1" showInputMessage="1" showErrorMessage="1" sqref="A61">
      <formula1>26</formula1>
    </dataValidation>
    <dataValidation type="whole" operator="lessThanOrEqual" allowBlank="1" showInputMessage="1" showErrorMessage="1" sqref="A48:A60 A76">
      <formula1>14</formula1>
    </dataValidation>
    <dataValidation type="list" operator="equal" allowBlank="1" showInputMessage="1" showErrorMessage="1" sqref="K17:K30">
      <formula1>"是,否"</formula1>
      <formula2>0</formula2>
    </dataValidation>
    <dataValidation type="whole" operator="lessThanOrEqual" allowBlank="1" showInputMessage="1" showErrorMessage="1" sqref="A17:A30">
      <formula1>14</formula1>
      <formula2>0</formula2>
    </dataValidation>
  </dataValidations>
  <pageMargins left="0.25" right="0.25"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topLeftCell="A13" zoomScale="90" zoomScaleNormal="90" workbookViewId="0">
      <selection activeCell="R25" sqref="R25"/>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1372</v>
      </c>
    </row>
    <row r="3" spans="1:13">
      <c r="A3" s="2">
        <v>13</v>
      </c>
      <c r="B3" s="3" t="str">
        <f>IF(A3="","",VLOOKUP(A3,[1]項目編號!$A$2:$B$17,2))</f>
        <v>寫字</v>
      </c>
      <c r="C3" s="2">
        <v>1</v>
      </c>
      <c r="D3" s="4" t="s">
        <v>13</v>
      </c>
      <c r="E3" s="2">
        <v>1</v>
      </c>
      <c r="F3" s="5" t="s">
        <v>74</v>
      </c>
      <c r="G3" s="2" t="s">
        <v>1082</v>
      </c>
      <c r="H3" s="2" t="s">
        <v>610</v>
      </c>
      <c r="I3" s="2" t="s">
        <v>1083</v>
      </c>
      <c r="J3" s="2" t="s">
        <v>848</v>
      </c>
      <c r="K3" s="2" t="s">
        <v>19</v>
      </c>
      <c r="L3" s="7"/>
      <c r="M3">
        <v>1</v>
      </c>
    </row>
    <row r="4" spans="1:13">
      <c r="A4" s="2">
        <v>13</v>
      </c>
      <c r="B4" s="3" t="str">
        <f>IF(A4="","",VLOOKUP(A4,[1]項目編號!$A$2:$B$17,2))</f>
        <v>寫字</v>
      </c>
      <c r="C4" s="2">
        <v>1</v>
      </c>
      <c r="D4" s="4" t="s">
        <v>13</v>
      </c>
      <c r="E4" s="2">
        <v>1</v>
      </c>
      <c r="F4" s="5" t="s">
        <v>212</v>
      </c>
      <c r="G4" s="2" t="s">
        <v>1084</v>
      </c>
      <c r="H4" s="2" t="s">
        <v>497</v>
      </c>
      <c r="I4" s="2" t="s">
        <v>1085</v>
      </c>
      <c r="J4" s="2" t="s">
        <v>497</v>
      </c>
      <c r="K4" s="2" t="s">
        <v>19</v>
      </c>
      <c r="L4" s="7"/>
      <c r="M4">
        <v>2</v>
      </c>
    </row>
    <row r="5" spans="1:13">
      <c r="A5" s="2">
        <v>13</v>
      </c>
      <c r="B5" s="3" t="str">
        <f>IF(A5="","",VLOOKUP(A5,[1]項目編號!$A$2:$B$17,2))</f>
        <v>寫字</v>
      </c>
      <c r="C5" s="2">
        <v>1</v>
      </c>
      <c r="D5" s="4" t="s">
        <v>13</v>
      </c>
      <c r="E5" s="2">
        <v>1</v>
      </c>
      <c r="F5" s="5" t="s">
        <v>212</v>
      </c>
      <c r="G5" s="2" t="s">
        <v>1086</v>
      </c>
      <c r="H5" s="2" t="s">
        <v>1087</v>
      </c>
      <c r="I5" s="2" t="s">
        <v>1088</v>
      </c>
      <c r="J5" s="2" t="s">
        <v>1087</v>
      </c>
      <c r="K5" s="2" t="s">
        <v>19</v>
      </c>
      <c r="L5" s="7"/>
      <c r="M5">
        <v>3</v>
      </c>
    </row>
    <row r="6" spans="1:13">
      <c r="A6" s="2">
        <v>13</v>
      </c>
      <c r="B6" s="3" t="str">
        <f>IF(A6="","",VLOOKUP(A6,[1]項目編號!$A$2:$B$17,2))</f>
        <v>寫字</v>
      </c>
      <c r="C6" s="2">
        <v>1</v>
      </c>
      <c r="D6" s="4" t="s">
        <v>13</v>
      </c>
      <c r="E6" s="2">
        <v>1</v>
      </c>
      <c r="F6" s="5" t="s">
        <v>212</v>
      </c>
      <c r="G6" s="2" t="s">
        <v>1089</v>
      </c>
      <c r="H6" s="2" t="s">
        <v>1090</v>
      </c>
      <c r="I6" s="2" t="s">
        <v>1091</v>
      </c>
      <c r="J6" s="2" t="s">
        <v>1092</v>
      </c>
      <c r="K6" s="2" t="s">
        <v>19</v>
      </c>
      <c r="L6" s="7"/>
      <c r="M6">
        <v>4</v>
      </c>
    </row>
    <row r="7" spans="1:13">
      <c r="A7" s="8">
        <v>13</v>
      </c>
      <c r="B7" s="3" t="s">
        <v>1093</v>
      </c>
      <c r="C7" s="8">
        <v>1</v>
      </c>
      <c r="D7" s="4" t="s">
        <v>509</v>
      </c>
      <c r="E7" s="9">
        <v>2</v>
      </c>
      <c r="F7" s="5" t="s">
        <v>206</v>
      </c>
      <c r="G7" s="9" t="s">
        <v>1094</v>
      </c>
      <c r="H7" s="9" t="s">
        <v>34</v>
      </c>
      <c r="I7" s="9" t="s">
        <v>1095</v>
      </c>
      <c r="J7" s="9" t="s">
        <v>34</v>
      </c>
      <c r="K7" s="12" t="s">
        <v>19</v>
      </c>
      <c r="L7" s="20"/>
      <c r="M7">
        <v>5</v>
      </c>
    </row>
    <row r="8" spans="1:13">
      <c r="A8" s="8">
        <v>13</v>
      </c>
      <c r="B8" s="3" t="s">
        <v>1096</v>
      </c>
      <c r="C8" s="8">
        <v>1</v>
      </c>
      <c r="D8" s="4" t="s">
        <v>220</v>
      </c>
      <c r="E8" s="9">
        <v>2</v>
      </c>
      <c r="F8" s="5" t="s">
        <v>88</v>
      </c>
      <c r="G8" s="9" t="s">
        <v>1097</v>
      </c>
      <c r="H8" s="9" t="s">
        <v>573</v>
      </c>
      <c r="I8" s="9" t="s">
        <v>1098</v>
      </c>
      <c r="J8" s="9" t="s">
        <v>573</v>
      </c>
      <c r="K8" s="12" t="s">
        <v>19</v>
      </c>
      <c r="L8" s="20"/>
      <c r="M8">
        <v>6</v>
      </c>
    </row>
    <row r="9" spans="1:13">
      <c r="A9" s="8">
        <v>13</v>
      </c>
      <c r="B9" s="3" t="s">
        <v>1093</v>
      </c>
      <c r="C9" s="8">
        <v>1</v>
      </c>
      <c r="D9" s="4" t="s">
        <v>509</v>
      </c>
      <c r="E9" s="9">
        <v>2</v>
      </c>
      <c r="F9" s="5" t="s">
        <v>206</v>
      </c>
      <c r="G9" s="9" t="s">
        <v>1099</v>
      </c>
      <c r="H9" s="9" t="s">
        <v>1100</v>
      </c>
      <c r="I9" s="9" t="s">
        <v>1101</v>
      </c>
      <c r="J9" s="9" t="s">
        <v>1100</v>
      </c>
      <c r="K9" s="12" t="s">
        <v>211</v>
      </c>
      <c r="L9" s="20"/>
      <c r="M9">
        <v>7</v>
      </c>
    </row>
    <row r="10" spans="1:13">
      <c r="A10" s="14">
        <v>13</v>
      </c>
      <c r="B10" s="3" t="s">
        <v>1102</v>
      </c>
      <c r="C10" s="2">
        <v>1</v>
      </c>
      <c r="D10" s="4" t="s">
        <v>13</v>
      </c>
      <c r="E10" s="14">
        <v>3</v>
      </c>
      <c r="F10" s="4" t="s">
        <v>599</v>
      </c>
      <c r="G10" s="14" t="s">
        <v>1103</v>
      </c>
      <c r="H10" s="2" t="s">
        <v>227</v>
      </c>
      <c r="I10" s="2" t="s">
        <v>1104</v>
      </c>
      <c r="J10" s="2" t="s">
        <v>227</v>
      </c>
      <c r="K10" s="2" t="s">
        <v>19</v>
      </c>
      <c r="L10" s="7"/>
      <c r="M10">
        <v>8</v>
      </c>
    </row>
    <row r="11" spans="1:13">
      <c r="A11" s="14">
        <v>13</v>
      </c>
      <c r="B11" s="3" t="s">
        <v>1102</v>
      </c>
      <c r="C11" s="2">
        <v>1</v>
      </c>
      <c r="D11" s="4" t="s">
        <v>13</v>
      </c>
      <c r="E11" s="14">
        <v>3</v>
      </c>
      <c r="F11" s="4" t="s">
        <v>597</v>
      </c>
      <c r="G11" s="14" t="s">
        <v>1105</v>
      </c>
      <c r="H11" s="2" t="s">
        <v>39</v>
      </c>
      <c r="I11" s="2" t="s">
        <v>1106</v>
      </c>
      <c r="J11" s="2" t="s">
        <v>39</v>
      </c>
      <c r="K11" s="2" t="s">
        <v>19</v>
      </c>
      <c r="L11" s="7"/>
      <c r="M11">
        <v>9</v>
      </c>
    </row>
    <row r="12" spans="1:13">
      <c r="A12" s="14">
        <v>13</v>
      </c>
      <c r="B12" s="3" t="s">
        <v>1102</v>
      </c>
      <c r="C12" s="2">
        <v>1</v>
      </c>
      <c r="D12" s="4" t="s">
        <v>13</v>
      </c>
      <c r="E12" s="14">
        <v>3</v>
      </c>
      <c r="F12" s="4" t="s">
        <v>597</v>
      </c>
      <c r="G12" s="15" t="s">
        <v>1107</v>
      </c>
      <c r="H12" s="2" t="s">
        <v>1108</v>
      </c>
      <c r="I12" s="2" t="s">
        <v>1109</v>
      </c>
      <c r="J12" s="2" t="s">
        <v>1108</v>
      </c>
      <c r="K12" s="2" t="s">
        <v>19</v>
      </c>
      <c r="L12" s="7"/>
      <c r="M12">
        <v>10</v>
      </c>
    </row>
    <row r="13" spans="1:13">
      <c r="A13" s="2">
        <v>13</v>
      </c>
      <c r="B13" s="3" t="str">
        <f>IF(A13="","",VLOOKUP(A13,[2]項目編號!$A$2:$B$17,2))</f>
        <v>寫字</v>
      </c>
      <c r="C13" s="2">
        <v>1</v>
      </c>
      <c r="D13" s="4" t="s">
        <v>13</v>
      </c>
      <c r="E13" s="2">
        <v>4</v>
      </c>
      <c r="F13" s="5" t="s">
        <v>49</v>
      </c>
      <c r="G13" s="2" t="s">
        <v>1110</v>
      </c>
      <c r="H13" s="2" t="s">
        <v>961</v>
      </c>
      <c r="I13" s="2" t="s">
        <v>1111</v>
      </c>
      <c r="J13" s="2" t="s">
        <v>630</v>
      </c>
      <c r="K13" s="2" t="s">
        <v>211</v>
      </c>
      <c r="L13" s="7"/>
      <c r="M13">
        <v>11</v>
      </c>
    </row>
    <row r="14" spans="1:13">
      <c r="A14" s="2">
        <v>13</v>
      </c>
      <c r="B14" s="3" t="str">
        <f>IF(A14="","",VLOOKUP(A14,[2]項目編號!$A$2:$B$17,2))</f>
        <v>寫字</v>
      </c>
      <c r="C14" s="2">
        <v>1</v>
      </c>
      <c r="D14" s="4" t="s">
        <v>13</v>
      </c>
      <c r="E14" s="2">
        <v>4</v>
      </c>
      <c r="F14" s="5" t="s">
        <v>49</v>
      </c>
      <c r="G14" s="2" t="s">
        <v>1112</v>
      </c>
      <c r="H14" s="2" t="s">
        <v>1113</v>
      </c>
      <c r="I14" s="2" t="s">
        <v>1114</v>
      </c>
      <c r="J14" s="2" t="s">
        <v>1115</v>
      </c>
      <c r="K14" s="2" t="s">
        <v>211</v>
      </c>
      <c r="L14" s="7"/>
      <c r="M14">
        <v>12</v>
      </c>
    </row>
    <row r="15" spans="1:13">
      <c r="A15" s="2">
        <v>13</v>
      </c>
      <c r="B15" s="3" t="str">
        <f>IF(A15="","",VLOOKUP(A15,[2]項目編號!$A$2:$B$17,2))</f>
        <v>寫字</v>
      </c>
      <c r="C15" s="2">
        <v>1</v>
      </c>
      <c r="D15" s="4" t="s">
        <v>13</v>
      </c>
      <c r="E15" s="2">
        <v>4</v>
      </c>
      <c r="F15" s="5" t="s">
        <v>49</v>
      </c>
      <c r="G15" s="2" t="s">
        <v>1116</v>
      </c>
      <c r="H15" s="2" t="s">
        <v>236</v>
      </c>
      <c r="I15" s="2" t="s">
        <v>1117</v>
      </c>
      <c r="J15" s="2" t="s">
        <v>236</v>
      </c>
      <c r="K15" s="2" t="s">
        <v>19</v>
      </c>
      <c r="L15" s="7"/>
      <c r="M15">
        <v>13</v>
      </c>
    </row>
    <row r="16" spans="1:13">
      <c r="A16" s="2">
        <v>13</v>
      </c>
      <c r="B16" s="3" t="str">
        <f>IF(A16="","",VLOOKUP(A16,[2]項目編號!$A$2:$B$17,2))</f>
        <v>寫字</v>
      </c>
      <c r="C16" s="2">
        <v>1</v>
      </c>
      <c r="D16" s="4" t="s">
        <v>13</v>
      </c>
      <c r="E16" s="2">
        <v>4</v>
      </c>
      <c r="F16" s="5" t="s">
        <v>108</v>
      </c>
      <c r="G16" s="2" t="s">
        <v>1118</v>
      </c>
      <c r="H16" s="2" t="s">
        <v>630</v>
      </c>
      <c r="I16" s="2" t="s">
        <v>1119</v>
      </c>
      <c r="J16" s="2" t="s">
        <v>630</v>
      </c>
      <c r="K16" s="2" t="s">
        <v>1120</v>
      </c>
      <c r="L16" s="21" t="s">
        <v>492</v>
      </c>
      <c r="M16">
        <v>14</v>
      </c>
    </row>
    <row r="17" spans="1:13">
      <c r="A17" s="2">
        <v>13</v>
      </c>
      <c r="B17" s="3" t="s">
        <v>1096</v>
      </c>
      <c r="C17" s="2">
        <v>1</v>
      </c>
      <c r="D17" s="4" t="s">
        <v>13</v>
      </c>
      <c r="E17" s="2">
        <v>5</v>
      </c>
      <c r="F17" s="5" t="s">
        <v>122</v>
      </c>
      <c r="G17" s="2" t="s">
        <v>1121</v>
      </c>
      <c r="H17" s="2" t="s">
        <v>728</v>
      </c>
      <c r="I17" s="2" t="s">
        <v>1122</v>
      </c>
      <c r="J17" s="2" t="s">
        <v>730</v>
      </c>
      <c r="K17" s="2" t="s">
        <v>19</v>
      </c>
      <c r="L17" s="7"/>
      <c r="M17">
        <v>15</v>
      </c>
    </row>
    <row r="18" spans="1:13">
      <c r="A18" s="2">
        <v>13</v>
      </c>
      <c r="B18" s="3" t="s">
        <v>1093</v>
      </c>
      <c r="C18" s="2">
        <v>1</v>
      </c>
      <c r="D18" s="4" t="s">
        <v>13</v>
      </c>
      <c r="E18" s="2">
        <v>5</v>
      </c>
      <c r="F18" s="5" t="s">
        <v>54</v>
      </c>
      <c r="G18" s="2" t="s">
        <v>1123</v>
      </c>
      <c r="H18" s="2" t="s">
        <v>732</v>
      </c>
      <c r="I18" s="2" t="s">
        <v>733</v>
      </c>
      <c r="J18" s="2" t="s">
        <v>734</v>
      </c>
      <c r="K18" s="2" t="s">
        <v>19</v>
      </c>
      <c r="L18" s="7"/>
      <c r="M18">
        <v>16</v>
      </c>
    </row>
    <row r="19" spans="1:13">
      <c r="A19" s="2">
        <v>13</v>
      </c>
      <c r="B19" s="3" t="s">
        <v>1093</v>
      </c>
      <c r="C19" s="2">
        <v>1</v>
      </c>
      <c r="D19" s="4" t="s">
        <v>13</v>
      </c>
      <c r="E19" s="2">
        <v>5</v>
      </c>
      <c r="F19" s="5" t="s">
        <v>122</v>
      </c>
      <c r="G19" s="2" t="s">
        <v>1124</v>
      </c>
      <c r="H19" s="2" t="s">
        <v>641</v>
      </c>
      <c r="I19" s="2" t="s">
        <v>1125</v>
      </c>
      <c r="J19" s="2" t="s">
        <v>642</v>
      </c>
      <c r="K19" s="2" t="s">
        <v>19</v>
      </c>
      <c r="L19" s="7"/>
      <c r="M19">
        <v>17</v>
      </c>
    </row>
    <row r="20" spans="1:13">
      <c r="A20" s="2">
        <v>13</v>
      </c>
      <c r="B20" s="3" t="str">
        <f>IF(A20="","",VLOOKUP(A20,[3]項目編號!$A$2:$B$17,2))</f>
        <v>寫字</v>
      </c>
      <c r="C20" s="2">
        <v>1</v>
      </c>
      <c r="D20" s="4" t="s">
        <v>13</v>
      </c>
      <c r="E20" s="2">
        <v>6</v>
      </c>
      <c r="F20" s="16" t="s">
        <v>64</v>
      </c>
      <c r="G20" s="2" t="s">
        <v>1126</v>
      </c>
      <c r="H20" s="2" t="s">
        <v>494</v>
      </c>
      <c r="I20" s="2" t="s">
        <v>1127</v>
      </c>
      <c r="J20" s="2" t="s">
        <v>494</v>
      </c>
      <c r="K20" s="2" t="s">
        <v>211</v>
      </c>
      <c r="L20" s="7"/>
      <c r="M20">
        <v>18</v>
      </c>
    </row>
    <row r="21" spans="1:13">
      <c r="A21" s="2">
        <v>13</v>
      </c>
      <c r="B21" s="3" t="str">
        <f>IF(A21="","",VLOOKUP(A21,[3]項目編號!$A$2:$B$17,2))</f>
        <v>寫字</v>
      </c>
      <c r="C21" s="2">
        <v>1</v>
      </c>
      <c r="D21" s="4" t="s">
        <v>13</v>
      </c>
      <c r="E21" s="2">
        <v>6</v>
      </c>
      <c r="F21" s="16" t="s">
        <v>64</v>
      </c>
      <c r="G21" s="2" t="s">
        <v>1128</v>
      </c>
      <c r="H21" s="2" t="s">
        <v>252</v>
      </c>
      <c r="I21" s="2" t="s">
        <v>1129</v>
      </c>
      <c r="J21" s="2" t="s">
        <v>252</v>
      </c>
      <c r="K21" s="2" t="s">
        <v>19</v>
      </c>
      <c r="L21" s="7"/>
      <c r="M21">
        <v>19</v>
      </c>
    </row>
    <row r="22" spans="1:13">
      <c r="A22" s="2">
        <v>13</v>
      </c>
      <c r="B22" s="3" t="str">
        <f>IF(A22="","",VLOOKUP(A22,[3]項目編號!$A$2:$B$17,2))</f>
        <v>寫字</v>
      </c>
      <c r="C22" s="2">
        <v>1</v>
      </c>
      <c r="D22" s="4" t="s">
        <v>13</v>
      </c>
      <c r="E22" s="2">
        <v>6</v>
      </c>
      <c r="F22" s="16" t="s">
        <v>64</v>
      </c>
      <c r="G22" s="2" t="s">
        <v>1130</v>
      </c>
      <c r="H22" s="2" t="s">
        <v>1077</v>
      </c>
      <c r="I22" s="2" t="s">
        <v>1131</v>
      </c>
      <c r="J22" s="2" t="s">
        <v>1077</v>
      </c>
      <c r="K22" s="2" t="s">
        <v>521</v>
      </c>
      <c r="L22" s="7"/>
      <c r="M22" s="56">
        <v>20</v>
      </c>
    </row>
    <row r="23" spans="1:13">
      <c r="A23" s="2">
        <v>13</v>
      </c>
      <c r="B23" s="3" t="str">
        <f>IF(A23="","",VLOOKUP(A23,[1]項目編號!$A$2:$B$17,2))</f>
        <v>寫字</v>
      </c>
      <c r="C23" s="2">
        <v>2</v>
      </c>
      <c r="D23" s="16" t="s">
        <v>73</v>
      </c>
      <c r="E23" s="2">
        <v>1</v>
      </c>
      <c r="F23" s="5" t="s">
        <v>74</v>
      </c>
      <c r="G23" s="2" t="s">
        <v>1132</v>
      </c>
      <c r="H23" s="2" t="s">
        <v>82</v>
      </c>
      <c r="I23" s="2" t="s">
        <v>1133</v>
      </c>
      <c r="J23" s="2" t="s">
        <v>987</v>
      </c>
      <c r="K23" s="2" t="s">
        <v>115</v>
      </c>
      <c r="L23" s="7"/>
      <c r="M23">
        <v>1</v>
      </c>
    </row>
    <row r="24" spans="1:13">
      <c r="A24" s="2">
        <v>13</v>
      </c>
      <c r="B24" s="3" t="str">
        <f>IF(A24="","",VLOOKUP(A24,[1]項目編號!$A$2:$B$17,2))</f>
        <v>寫字</v>
      </c>
      <c r="C24" s="2">
        <v>2</v>
      </c>
      <c r="D24" s="16" t="s">
        <v>73</v>
      </c>
      <c r="E24" s="2">
        <v>1</v>
      </c>
      <c r="F24" s="5" t="s">
        <v>212</v>
      </c>
      <c r="G24" s="2" t="s">
        <v>1134</v>
      </c>
      <c r="H24" s="2" t="s">
        <v>424</v>
      </c>
      <c r="I24" s="2" t="s">
        <v>1135</v>
      </c>
      <c r="J24" s="2" t="s">
        <v>424</v>
      </c>
      <c r="K24" s="2" t="s">
        <v>19</v>
      </c>
      <c r="L24" s="7"/>
      <c r="M24">
        <v>2</v>
      </c>
    </row>
    <row r="25" spans="1:13">
      <c r="A25" s="2">
        <v>13</v>
      </c>
      <c r="B25" s="3" t="str">
        <f>IF(A25="","",VLOOKUP(A25,[1]項目編號!$A$2:$B$17,2))</f>
        <v>寫字</v>
      </c>
      <c r="C25" s="2">
        <v>2</v>
      </c>
      <c r="D25" s="16" t="s">
        <v>73</v>
      </c>
      <c r="E25" s="2">
        <v>1</v>
      </c>
      <c r="F25" s="5" t="s">
        <v>212</v>
      </c>
      <c r="G25" s="2" t="s">
        <v>1136</v>
      </c>
      <c r="H25" s="2" t="s">
        <v>84</v>
      </c>
      <c r="I25" s="2" t="s">
        <v>85</v>
      </c>
      <c r="J25" s="2" t="s">
        <v>84</v>
      </c>
      <c r="K25" s="2" t="s">
        <v>19</v>
      </c>
      <c r="L25" s="7"/>
      <c r="M25">
        <v>3</v>
      </c>
    </row>
    <row r="26" spans="1:13">
      <c r="A26" s="2">
        <v>13</v>
      </c>
      <c r="B26" s="3" t="str">
        <f>IF(A26="","",VLOOKUP(A26,[1]項目編號!$A$2:$B$17,2))</f>
        <v>寫字</v>
      </c>
      <c r="C26" s="2">
        <v>2</v>
      </c>
      <c r="D26" s="16" t="s">
        <v>73</v>
      </c>
      <c r="E26" s="2">
        <v>1</v>
      </c>
      <c r="F26" s="5" t="s">
        <v>74</v>
      </c>
      <c r="G26" s="18" t="s">
        <v>1137</v>
      </c>
      <c r="H26" s="2" t="s">
        <v>257</v>
      </c>
      <c r="I26" s="2" t="s">
        <v>1138</v>
      </c>
      <c r="J26" s="2" t="s">
        <v>596</v>
      </c>
      <c r="K26" s="2" t="s">
        <v>19</v>
      </c>
      <c r="L26" s="7"/>
      <c r="M26">
        <v>4</v>
      </c>
    </row>
    <row r="27" spans="1:13">
      <c r="A27" s="2">
        <v>13</v>
      </c>
      <c r="B27" s="3" t="s">
        <v>1102</v>
      </c>
      <c r="C27" s="2">
        <v>2</v>
      </c>
      <c r="D27" s="16" t="s">
        <v>73</v>
      </c>
      <c r="E27" s="2">
        <v>1</v>
      </c>
      <c r="F27" s="16" t="s">
        <v>751</v>
      </c>
      <c r="G27" s="2" t="s">
        <v>1139</v>
      </c>
      <c r="H27" s="2" t="s">
        <v>753</v>
      </c>
      <c r="I27" s="2" t="s">
        <v>1140</v>
      </c>
      <c r="J27" s="2" t="s">
        <v>1418</v>
      </c>
      <c r="K27" s="2" t="s">
        <v>211</v>
      </c>
      <c r="L27" s="28" t="s">
        <v>1141</v>
      </c>
      <c r="M27">
        <v>5</v>
      </c>
    </row>
    <row r="28" spans="1:13">
      <c r="A28" s="2">
        <v>13</v>
      </c>
      <c r="B28" s="3" t="s">
        <v>1093</v>
      </c>
      <c r="C28" s="2">
        <v>2</v>
      </c>
      <c r="D28" s="16" t="s">
        <v>93</v>
      </c>
      <c r="E28" s="2">
        <v>2</v>
      </c>
      <c r="F28" s="16" t="s">
        <v>88</v>
      </c>
      <c r="G28" s="2" t="s">
        <v>1142</v>
      </c>
      <c r="H28" s="26" t="s">
        <v>757</v>
      </c>
      <c r="I28" s="26" t="s">
        <v>91</v>
      </c>
      <c r="J28" s="2" t="s">
        <v>92</v>
      </c>
      <c r="K28" s="2" t="s">
        <v>115</v>
      </c>
      <c r="L28" s="28" t="s">
        <v>1143</v>
      </c>
      <c r="M28">
        <v>6</v>
      </c>
    </row>
    <row r="29" spans="1:13">
      <c r="A29" s="8">
        <v>13</v>
      </c>
      <c r="B29" s="3" t="s">
        <v>1093</v>
      </c>
      <c r="C29" s="8">
        <v>2</v>
      </c>
      <c r="D29" s="4" t="s">
        <v>93</v>
      </c>
      <c r="E29" s="9">
        <v>2</v>
      </c>
      <c r="F29" s="5" t="s">
        <v>206</v>
      </c>
      <c r="G29" s="9" t="s">
        <v>1144</v>
      </c>
      <c r="H29" s="9" t="s">
        <v>90</v>
      </c>
      <c r="I29" s="9" t="s">
        <v>1145</v>
      </c>
      <c r="J29" s="9" t="s">
        <v>92</v>
      </c>
      <c r="K29" s="12" t="s">
        <v>19</v>
      </c>
      <c r="L29" s="20"/>
      <c r="M29">
        <v>7</v>
      </c>
    </row>
    <row r="30" spans="1:13">
      <c r="A30" s="8">
        <v>13</v>
      </c>
      <c r="B30" s="3" t="s">
        <v>1096</v>
      </c>
      <c r="C30" s="8">
        <v>2</v>
      </c>
      <c r="D30" s="4" t="s">
        <v>93</v>
      </c>
      <c r="E30" s="9">
        <v>2</v>
      </c>
      <c r="F30" s="5" t="s">
        <v>206</v>
      </c>
      <c r="G30" s="9" t="s">
        <v>1146</v>
      </c>
      <c r="H30" s="9" t="s">
        <v>1147</v>
      </c>
      <c r="I30" s="9" t="s">
        <v>1148</v>
      </c>
      <c r="J30" s="9" t="s">
        <v>925</v>
      </c>
      <c r="K30" s="12" t="s">
        <v>115</v>
      </c>
      <c r="L30" s="20"/>
      <c r="M30">
        <v>8</v>
      </c>
    </row>
    <row r="31" spans="1:13">
      <c r="A31" s="8">
        <v>13</v>
      </c>
      <c r="B31" s="3" t="s">
        <v>1096</v>
      </c>
      <c r="C31" s="8">
        <v>2</v>
      </c>
      <c r="D31" s="4" t="s">
        <v>93</v>
      </c>
      <c r="E31" s="9">
        <v>2</v>
      </c>
      <c r="F31" s="5" t="s">
        <v>206</v>
      </c>
      <c r="G31" s="9" t="s">
        <v>1149</v>
      </c>
      <c r="H31" s="9" t="s">
        <v>1150</v>
      </c>
      <c r="I31" s="9" t="s">
        <v>1151</v>
      </c>
      <c r="J31" s="9" t="s">
        <v>1150</v>
      </c>
      <c r="K31" s="12" t="s">
        <v>19</v>
      </c>
      <c r="L31" s="20"/>
      <c r="M31">
        <v>9</v>
      </c>
    </row>
    <row r="32" spans="1:13">
      <c r="A32" s="14">
        <v>13</v>
      </c>
      <c r="B32" s="3" t="s">
        <v>1102</v>
      </c>
      <c r="C32" s="2">
        <v>2</v>
      </c>
      <c r="D32" s="4" t="s">
        <v>73</v>
      </c>
      <c r="E32" s="14">
        <v>3</v>
      </c>
      <c r="F32" s="4" t="s">
        <v>597</v>
      </c>
      <c r="G32" s="17" t="s">
        <v>1152</v>
      </c>
      <c r="H32" s="2" t="s">
        <v>275</v>
      </c>
      <c r="I32" s="18" t="s">
        <v>1153</v>
      </c>
      <c r="J32" s="2" t="s">
        <v>275</v>
      </c>
      <c r="K32" s="2" t="s">
        <v>19</v>
      </c>
      <c r="L32" s="7"/>
      <c r="M32">
        <v>10</v>
      </c>
    </row>
    <row r="33" spans="1:13">
      <c r="A33" s="14">
        <v>13</v>
      </c>
      <c r="B33" s="3" t="s">
        <v>1102</v>
      </c>
      <c r="C33" s="2">
        <v>2</v>
      </c>
      <c r="D33" s="4" t="s">
        <v>73</v>
      </c>
      <c r="E33" s="14">
        <v>3</v>
      </c>
      <c r="F33" s="4" t="s">
        <v>599</v>
      </c>
      <c r="G33" s="14" t="s">
        <v>1154</v>
      </c>
      <c r="H33" s="2" t="s">
        <v>270</v>
      </c>
      <c r="I33" s="2"/>
      <c r="J33" s="2"/>
      <c r="K33" s="2"/>
      <c r="L33" s="7"/>
      <c r="M33">
        <v>11</v>
      </c>
    </row>
    <row r="34" spans="1:13">
      <c r="A34" s="14">
        <v>13</v>
      </c>
      <c r="B34" s="3" t="s">
        <v>1102</v>
      </c>
      <c r="C34" s="2">
        <v>2</v>
      </c>
      <c r="D34" s="4" t="s">
        <v>73</v>
      </c>
      <c r="E34" s="14">
        <v>3</v>
      </c>
      <c r="F34" s="4" t="s">
        <v>597</v>
      </c>
      <c r="G34" s="14" t="s">
        <v>1155</v>
      </c>
      <c r="H34" s="2" t="s">
        <v>102</v>
      </c>
      <c r="I34" s="2" t="s">
        <v>1156</v>
      </c>
      <c r="J34" s="2" t="s">
        <v>102</v>
      </c>
      <c r="K34" s="2" t="s">
        <v>19</v>
      </c>
      <c r="L34" s="7"/>
      <c r="M34">
        <v>12</v>
      </c>
    </row>
    <row r="35" spans="1:13">
      <c r="A35" s="2">
        <v>13</v>
      </c>
      <c r="B35" s="3" t="str">
        <f>IF(A35="","",VLOOKUP(A35,[2]項目編號!$A$2:$B$17,2))</f>
        <v>寫字</v>
      </c>
      <c r="C35" s="2">
        <v>2</v>
      </c>
      <c r="D35" s="4" t="s">
        <v>73</v>
      </c>
      <c r="E35" s="2">
        <v>4</v>
      </c>
      <c r="F35" s="5" t="s">
        <v>108</v>
      </c>
      <c r="G35" s="2" t="s">
        <v>1157</v>
      </c>
      <c r="H35" s="2" t="s">
        <v>279</v>
      </c>
      <c r="I35" s="2" t="s">
        <v>1158</v>
      </c>
      <c r="J35" s="2" t="s">
        <v>279</v>
      </c>
      <c r="K35" s="2" t="s">
        <v>19</v>
      </c>
      <c r="L35" s="7"/>
      <c r="M35">
        <v>13</v>
      </c>
    </row>
    <row r="36" spans="1:13">
      <c r="A36" s="2">
        <v>13</v>
      </c>
      <c r="B36" s="3" t="str">
        <f>IF(A36="","",VLOOKUP(A36,[2]項目編號!$A$2:$B$17,2))</f>
        <v>寫字</v>
      </c>
      <c r="C36" s="2">
        <v>2</v>
      </c>
      <c r="D36" s="4" t="s">
        <v>73</v>
      </c>
      <c r="E36" s="2">
        <v>4</v>
      </c>
      <c r="F36" s="5" t="s">
        <v>108</v>
      </c>
      <c r="G36" s="2" t="s">
        <v>1159</v>
      </c>
      <c r="H36" s="2" t="s">
        <v>282</v>
      </c>
      <c r="I36" s="2" t="s">
        <v>1160</v>
      </c>
      <c r="J36" s="2" t="s">
        <v>112</v>
      </c>
      <c r="K36" s="2" t="s">
        <v>19</v>
      </c>
      <c r="L36" s="7"/>
      <c r="M36">
        <v>14</v>
      </c>
    </row>
    <row r="37" spans="1:13">
      <c r="A37" s="2">
        <v>13</v>
      </c>
      <c r="B37" s="3" t="str">
        <f>IF(A37="","",VLOOKUP(A37,[2]項目編號!$A$2:$B$17,2))</f>
        <v>寫字</v>
      </c>
      <c r="C37" s="2">
        <v>2</v>
      </c>
      <c r="D37" s="4" t="s">
        <v>73</v>
      </c>
      <c r="E37" s="2">
        <v>4</v>
      </c>
      <c r="F37" s="5" t="s">
        <v>49</v>
      </c>
      <c r="G37" s="2" t="s">
        <v>1161</v>
      </c>
      <c r="H37" s="2" t="s">
        <v>552</v>
      </c>
      <c r="I37" s="2" t="s">
        <v>1162</v>
      </c>
      <c r="J37" s="2" t="s">
        <v>663</v>
      </c>
      <c r="K37" s="2" t="s">
        <v>19</v>
      </c>
      <c r="L37" s="7"/>
      <c r="M37">
        <v>15</v>
      </c>
    </row>
    <row r="38" spans="1:13">
      <c r="A38" s="2">
        <v>13</v>
      </c>
      <c r="B38" s="3" t="s">
        <v>1096</v>
      </c>
      <c r="C38" s="2">
        <v>2</v>
      </c>
      <c r="D38" s="4" t="s">
        <v>73</v>
      </c>
      <c r="E38" s="2">
        <v>5</v>
      </c>
      <c r="F38" s="5" t="s">
        <v>122</v>
      </c>
      <c r="G38" s="2" t="s">
        <v>1163</v>
      </c>
      <c r="H38" s="2" t="s">
        <v>879</v>
      </c>
      <c r="I38" s="2" t="s">
        <v>1015</v>
      </c>
      <c r="J38" s="2" t="s">
        <v>557</v>
      </c>
      <c r="K38" s="2" t="s">
        <v>19</v>
      </c>
      <c r="L38" s="7"/>
      <c r="M38">
        <v>16</v>
      </c>
    </row>
    <row r="39" spans="1:13">
      <c r="A39" s="2">
        <v>13</v>
      </c>
      <c r="B39" s="3" t="s">
        <v>1093</v>
      </c>
      <c r="C39" s="2">
        <v>2</v>
      </c>
      <c r="D39" s="4" t="s">
        <v>73</v>
      </c>
      <c r="E39" s="2">
        <v>5</v>
      </c>
      <c r="F39" s="5" t="s">
        <v>122</v>
      </c>
      <c r="G39" s="2" t="s">
        <v>1164</v>
      </c>
      <c r="H39" s="2" t="s">
        <v>1165</v>
      </c>
      <c r="I39" s="2" t="s">
        <v>1166</v>
      </c>
      <c r="J39" s="2" t="s">
        <v>1167</v>
      </c>
      <c r="K39" s="2" t="s">
        <v>211</v>
      </c>
      <c r="L39" s="7"/>
      <c r="M39">
        <v>17</v>
      </c>
    </row>
    <row r="40" spans="1:13">
      <c r="A40" s="2">
        <v>13</v>
      </c>
      <c r="B40" s="3" t="s">
        <v>1096</v>
      </c>
      <c r="C40" s="2">
        <v>2</v>
      </c>
      <c r="D40" s="4" t="s">
        <v>73</v>
      </c>
      <c r="E40" s="2">
        <v>5</v>
      </c>
      <c r="F40" s="5" t="s">
        <v>122</v>
      </c>
      <c r="G40" s="2" t="s">
        <v>1168</v>
      </c>
      <c r="H40" s="2" t="s">
        <v>451</v>
      </c>
      <c r="I40" s="2" t="s">
        <v>1169</v>
      </c>
      <c r="J40" s="2" t="s">
        <v>121</v>
      </c>
      <c r="K40" s="2" t="s">
        <v>19</v>
      </c>
      <c r="L40" s="7"/>
      <c r="M40">
        <v>18</v>
      </c>
    </row>
    <row r="41" spans="1:13">
      <c r="A41" s="2">
        <v>13</v>
      </c>
      <c r="B41" s="3" t="str">
        <f>IF(A41="","",VLOOKUP(A41,[3]項目編號!$A$2:$B$17,2))</f>
        <v>寫字</v>
      </c>
      <c r="C41" s="2">
        <v>2</v>
      </c>
      <c r="D41" s="4" t="s">
        <v>73</v>
      </c>
      <c r="E41" s="2">
        <v>6</v>
      </c>
      <c r="F41" s="16" t="s">
        <v>64</v>
      </c>
      <c r="G41" s="2" t="s">
        <v>1170</v>
      </c>
      <c r="H41" s="2" t="s">
        <v>293</v>
      </c>
      <c r="I41" s="2" t="s">
        <v>1171</v>
      </c>
      <c r="J41" s="2" t="s">
        <v>128</v>
      </c>
      <c r="K41" s="2" t="s">
        <v>115</v>
      </c>
      <c r="L41" s="7"/>
      <c r="M41">
        <v>19</v>
      </c>
    </row>
    <row r="42" spans="1:13">
      <c r="A42" s="2">
        <v>13</v>
      </c>
      <c r="B42" s="3" t="str">
        <f>IF(A42="","",VLOOKUP(A42,[3]項目編號!$A$2:$B$17,2))</f>
        <v>寫字</v>
      </c>
      <c r="C42" s="2">
        <v>2</v>
      </c>
      <c r="D42" s="4" t="s">
        <v>73</v>
      </c>
      <c r="E42" s="2">
        <v>6</v>
      </c>
      <c r="F42" s="16" t="s">
        <v>64</v>
      </c>
      <c r="G42" s="2" t="s">
        <v>1172</v>
      </c>
      <c r="H42" s="2" t="s">
        <v>1173</v>
      </c>
      <c r="I42" s="2" t="s">
        <v>1174</v>
      </c>
      <c r="J42" s="2" t="s">
        <v>787</v>
      </c>
      <c r="K42" s="2" t="s">
        <v>19</v>
      </c>
      <c r="L42" s="7"/>
      <c r="M42" s="56">
        <v>20</v>
      </c>
    </row>
    <row r="43" spans="1:13">
      <c r="A43" s="23">
        <v>13</v>
      </c>
      <c r="B43" s="3" t="s">
        <v>1102</v>
      </c>
      <c r="C43" s="2">
        <v>3</v>
      </c>
      <c r="D43" s="22" t="s">
        <v>151</v>
      </c>
      <c r="E43" s="2">
        <v>7</v>
      </c>
      <c r="F43" s="22" t="s">
        <v>188</v>
      </c>
      <c r="G43" s="24" t="s">
        <v>1175</v>
      </c>
      <c r="H43" s="19" t="s">
        <v>148</v>
      </c>
      <c r="I43" s="19" t="s">
        <v>305</v>
      </c>
      <c r="J43" s="19" t="s">
        <v>150</v>
      </c>
      <c r="K43" s="19" t="s">
        <v>19</v>
      </c>
      <c r="L43" s="7"/>
      <c r="M43">
        <v>1</v>
      </c>
    </row>
    <row r="44" spans="1:13">
      <c r="A44" s="2">
        <v>13</v>
      </c>
      <c r="B44" s="3" t="str">
        <f>IF(A44="","",VLOOKUP(A44,[4]項目編號!$A$2:$B$17,2))</f>
        <v>寫字</v>
      </c>
      <c r="C44" s="18">
        <v>3</v>
      </c>
      <c r="D44" s="22" t="s">
        <v>151</v>
      </c>
      <c r="E44" s="15">
        <v>7</v>
      </c>
      <c r="F44" s="22" t="s">
        <v>188</v>
      </c>
      <c r="G44" s="2" t="s">
        <v>1176</v>
      </c>
      <c r="H44" s="2" t="s">
        <v>459</v>
      </c>
      <c r="I44" s="6" t="s">
        <v>1177</v>
      </c>
      <c r="J44" s="2" t="s">
        <v>459</v>
      </c>
      <c r="K44" s="2" t="s">
        <v>19</v>
      </c>
      <c r="L44" s="7"/>
      <c r="M44">
        <v>2</v>
      </c>
    </row>
    <row r="45" spans="1:13">
      <c r="A45" s="2">
        <v>13</v>
      </c>
      <c r="B45" s="3" t="str">
        <f>IF(A45="","",VLOOKUP(A45,[4]項目編號!$A$2:$B$17,2))</f>
        <v>寫字</v>
      </c>
      <c r="C45" s="18">
        <v>3</v>
      </c>
      <c r="D45" s="22" t="s">
        <v>151</v>
      </c>
      <c r="E45" s="15">
        <v>7</v>
      </c>
      <c r="F45" s="22" t="s">
        <v>188</v>
      </c>
      <c r="G45" s="2" t="s">
        <v>1178</v>
      </c>
      <c r="H45" s="2" t="s">
        <v>296</v>
      </c>
      <c r="I45" s="6" t="s">
        <v>1179</v>
      </c>
      <c r="J45" s="2" t="s">
        <v>296</v>
      </c>
      <c r="K45" s="2" t="s">
        <v>211</v>
      </c>
      <c r="L45" s="7"/>
      <c r="M45">
        <v>3</v>
      </c>
    </row>
    <row r="46" spans="1:13">
      <c r="A46" s="2">
        <v>13</v>
      </c>
      <c r="B46" s="3" t="str">
        <f>IF(A46="","",VLOOKUP(A46,[15]項目編號!$A$2:$B$17,2))</f>
        <v>寫字</v>
      </c>
      <c r="C46" s="2">
        <v>3</v>
      </c>
      <c r="D46" s="22" t="s">
        <v>151</v>
      </c>
      <c r="E46" s="2">
        <v>7</v>
      </c>
      <c r="F46" s="22" t="s">
        <v>188</v>
      </c>
      <c r="G46" s="2" t="s">
        <v>1180</v>
      </c>
      <c r="H46" s="2" t="s">
        <v>794</v>
      </c>
      <c r="I46" s="2" t="s">
        <v>1181</v>
      </c>
      <c r="J46" s="2" t="s">
        <v>794</v>
      </c>
      <c r="K46" s="2" t="s">
        <v>19</v>
      </c>
      <c r="L46" s="7"/>
      <c r="M46">
        <v>4</v>
      </c>
    </row>
    <row r="47" spans="1:13">
      <c r="A47" s="2">
        <v>13</v>
      </c>
      <c r="B47" s="3" t="str">
        <f>IF(A47="","",VLOOKUP(A47,[15]項目編號!$A$2:$B$17,2))</f>
        <v>寫字</v>
      </c>
      <c r="C47" s="2">
        <v>3</v>
      </c>
      <c r="D47" s="22" t="s">
        <v>151</v>
      </c>
      <c r="E47" s="2">
        <v>7</v>
      </c>
      <c r="F47" s="22" t="s">
        <v>188</v>
      </c>
      <c r="G47" s="2" t="s">
        <v>1182</v>
      </c>
      <c r="H47" s="2" t="s">
        <v>464</v>
      </c>
      <c r="I47" s="2" t="s">
        <v>1181</v>
      </c>
      <c r="J47" s="2" t="s">
        <v>794</v>
      </c>
      <c r="K47" s="2" t="s">
        <v>19</v>
      </c>
      <c r="L47" s="7"/>
      <c r="M47">
        <v>5</v>
      </c>
    </row>
    <row r="48" spans="1:13">
      <c r="A48" s="2">
        <v>13</v>
      </c>
      <c r="B48" s="3" t="s">
        <v>1093</v>
      </c>
      <c r="C48" s="2">
        <v>3</v>
      </c>
      <c r="D48" s="22" t="s">
        <v>151</v>
      </c>
      <c r="E48" s="2">
        <v>7</v>
      </c>
      <c r="F48" s="22" t="s">
        <v>188</v>
      </c>
      <c r="G48" s="2" t="s">
        <v>1183</v>
      </c>
      <c r="H48" s="2" t="s">
        <v>145</v>
      </c>
      <c r="I48" s="2" t="s">
        <v>1184</v>
      </c>
      <c r="J48" s="2" t="s">
        <v>145</v>
      </c>
      <c r="K48" s="2" t="s">
        <v>19</v>
      </c>
      <c r="L48" s="7"/>
      <c r="M48">
        <v>6</v>
      </c>
    </row>
    <row r="49" spans="1:13">
      <c r="A49" s="2">
        <v>13</v>
      </c>
      <c r="B49" s="3" t="s">
        <v>1093</v>
      </c>
      <c r="C49" s="2">
        <v>3</v>
      </c>
      <c r="D49" s="22" t="s">
        <v>151</v>
      </c>
      <c r="E49" s="2">
        <v>7</v>
      </c>
      <c r="F49" s="22" t="s">
        <v>188</v>
      </c>
      <c r="G49" s="2" t="s">
        <v>1185</v>
      </c>
      <c r="H49" s="2" t="s">
        <v>302</v>
      </c>
      <c r="I49" s="2" t="s">
        <v>1186</v>
      </c>
      <c r="J49" s="2" t="s">
        <v>471</v>
      </c>
      <c r="K49" s="2" t="s">
        <v>19</v>
      </c>
      <c r="L49" s="7"/>
      <c r="M49">
        <v>7</v>
      </c>
    </row>
    <row r="50" spans="1:13">
      <c r="A50" s="15">
        <v>13</v>
      </c>
      <c r="B50" s="3" t="s">
        <v>1093</v>
      </c>
      <c r="C50" s="2">
        <v>3</v>
      </c>
      <c r="D50" s="22" t="s">
        <v>151</v>
      </c>
      <c r="E50" s="2">
        <v>7</v>
      </c>
      <c r="F50" s="22" t="s">
        <v>188</v>
      </c>
      <c r="G50" s="2" t="s">
        <v>1187</v>
      </c>
      <c r="H50" s="2" t="s">
        <v>471</v>
      </c>
      <c r="I50" s="2" t="s">
        <v>1186</v>
      </c>
      <c r="J50" s="2" t="s">
        <v>302</v>
      </c>
      <c r="K50" s="2" t="s">
        <v>19</v>
      </c>
      <c r="L50" s="7"/>
      <c r="M50">
        <v>8</v>
      </c>
    </row>
    <row r="51" spans="1:13">
      <c r="A51" s="23">
        <v>13</v>
      </c>
      <c r="B51" s="3" t="s">
        <v>1102</v>
      </c>
      <c r="C51" s="2">
        <v>3</v>
      </c>
      <c r="D51" s="22" t="s">
        <v>151</v>
      </c>
      <c r="E51" s="2">
        <v>7</v>
      </c>
      <c r="F51" s="22" t="s">
        <v>188</v>
      </c>
      <c r="G51" s="24" t="s">
        <v>1188</v>
      </c>
      <c r="H51" s="19" t="s">
        <v>148</v>
      </c>
      <c r="I51" s="19" t="s">
        <v>1030</v>
      </c>
      <c r="J51" s="19" t="s">
        <v>150</v>
      </c>
      <c r="K51" s="19" t="s">
        <v>19</v>
      </c>
      <c r="L51" s="7"/>
      <c r="M51">
        <v>9</v>
      </c>
    </row>
    <row r="52" spans="1:13">
      <c r="A52" s="17">
        <v>13</v>
      </c>
      <c r="B52" s="3" t="s">
        <v>1102</v>
      </c>
      <c r="C52" s="1">
        <v>3</v>
      </c>
      <c r="D52" s="22" t="s">
        <v>151</v>
      </c>
      <c r="E52" s="17">
        <v>7</v>
      </c>
      <c r="F52" s="22" t="s">
        <v>188</v>
      </c>
      <c r="G52" s="17" t="s">
        <v>1189</v>
      </c>
      <c r="H52" s="1" t="s">
        <v>153</v>
      </c>
      <c r="I52" s="1" t="s">
        <v>1140</v>
      </c>
      <c r="J52" s="1" t="s">
        <v>1190</v>
      </c>
      <c r="K52" s="1" t="s">
        <v>1417</v>
      </c>
      <c r="L52" s="25"/>
      <c r="M52">
        <v>10</v>
      </c>
    </row>
    <row r="53" spans="1:13">
      <c r="A53" s="17">
        <v>13</v>
      </c>
      <c r="B53" s="3" t="s">
        <v>1102</v>
      </c>
      <c r="C53" s="1">
        <v>3</v>
      </c>
      <c r="D53" s="22" t="s">
        <v>151</v>
      </c>
      <c r="E53" s="17">
        <v>7</v>
      </c>
      <c r="F53" s="22" t="s">
        <v>188</v>
      </c>
      <c r="G53" s="17" t="s">
        <v>1191</v>
      </c>
      <c r="H53" s="1" t="s">
        <v>153</v>
      </c>
      <c r="I53" s="1" t="s">
        <v>1192</v>
      </c>
      <c r="J53" s="1" t="s">
        <v>753</v>
      </c>
      <c r="K53" s="1" t="s">
        <v>19</v>
      </c>
      <c r="L53" s="25"/>
      <c r="M53">
        <v>11</v>
      </c>
    </row>
    <row r="54" spans="1:13">
      <c r="A54" s="17">
        <v>13</v>
      </c>
      <c r="B54" s="3" t="s">
        <v>1102</v>
      </c>
      <c r="C54" s="1">
        <v>3</v>
      </c>
      <c r="D54" s="22" t="s">
        <v>151</v>
      </c>
      <c r="E54" s="17">
        <v>7</v>
      </c>
      <c r="F54" s="22" t="s">
        <v>188</v>
      </c>
      <c r="G54" s="17" t="s">
        <v>1193</v>
      </c>
      <c r="H54" s="1" t="s">
        <v>153</v>
      </c>
      <c r="I54" s="88" t="s">
        <v>1394</v>
      </c>
      <c r="J54" s="88" t="s">
        <v>1395</v>
      </c>
      <c r="K54" s="88" t="s">
        <v>1396</v>
      </c>
      <c r="L54" s="25" t="s">
        <v>1194</v>
      </c>
      <c r="M54">
        <v>12</v>
      </c>
    </row>
    <row r="55" spans="1:13">
      <c r="A55" s="2">
        <v>13</v>
      </c>
      <c r="B55" s="3" t="s">
        <v>1102</v>
      </c>
      <c r="C55" s="1">
        <v>3</v>
      </c>
      <c r="D55" s="22" t="s">
        <v>151</v>
      </c>
      <c r="E55" s="2">
        <v>7</v>
      </c>
      <c r="F55" s="22" t="s">
        <v>188</v>
      </c>
      <c r="G55" s="18" t="s">
        <v>1195</v>
      </c>
      <c r="H55" s="2" t="s">
        <v>372</v>
      </c>
      <c r="I55" s="2" t="s">
        <v>1196</v>
      </c>
      <c r="J55" s="2" t="s">
        <v>372</v>
      </c>
      <c r="K55" s="2" t="s">
        <v>507</v>
      </c>
      <c r="L55" s="7"/>
      <c r="M55">
        <v>13</v>
      </c>
    </row>
    <row r="56" spans="1:13">
      <c r="A56" s="2">
        <v>13</v>
      </c>
      <c r="B56" s="3" t="s">
        <v>1102</v>
      </c>
      <c r="C56" s="1">
        <v>3</v>
      </c>
      <c r="D56" s="22" t="s">
        <v>151</v>
      </c>
      <c r="E56" s="2">
        <v>7</v>
      </c>
      <c r="F56" s="22" t="s">
        <v>188</v>
      </c>
      <c r="G56" s="18" t="s">
        <v>1197</v>
      </c>
      <c r="H56" s="2" t="s">
        <v>372</v>
      </c>
      <c r="I56" s="2" t="s">
        <v>1196</v>
      </c>
      <c r="J56" s="2" t="s">
        <v>372</v>
      </c>
      <c r="K56" s="2" t="s">
        <v>521</v>
      </c>
      <c r="L56" s="7"/>
      <c r="M56">
        <v>14</v>
      </c>
    </row>
    <row r="57" spans="1:13">
      <c r="A57" s="2">
        <v>13</v>
      </c>
      <c r="B57" s="3" t="str">
        <f>IF(A57="","",VLOOKUP(A57,[6]項目編號!$A$2:$B$17,2))</f>
        <v>寫字</v>
      </c>
      <c r="C57" s="2">
        <v>3</v>
      </c>
      <c r="D57" s="22" t="s">
        <v>151</v>
      </c>
      <c r="E57" s="2">
        <v>7</v>
      </c>
      <c r="F57" s="22" t="s">
        <v>188</v>
      </c>
      <c r="G57" s="2" t="s">
        <v>1198</v>
      </c>
      <c r="H57" s="2" t="s">
        <v>159</v>
      </c>
      <c r="I57" s="2" t="s">
        <v>1199</v>
      </c>
      <c r="J57" s="2" t="s">
        <v>161</v>
      </c>
      <c r="K57" s="2" t="s">
        <v>19</v>
      </c>
      <c r="L57" s="7"/>
      <c r="M57">
        <v>15</v>
      </c>
    </row>
    <row r="58" spans="1:13">
      <c r="A58" s="2">
        <v>13</v>
      </c>
      <c r="B58" s="3" t="str">
        <f>IF(A58="","",VLOOKUP(A58,[6]項目編號!$A$2:$B$17,2))</f>
        <v>寫字</v>
      </c>
      <c r="C58" s="2">
        <v>3</v>
      </c>
      <c r="D58" s="22" t="s">
        <v>151</v>
      </c>
      <c r="E58" s="2">
        <v>7</v>
      </c>
      <c r="F58" s="22" t="s">
        <v>188</v>
      </c>
      <c r="G58" s="2" t="s">
        <v>1200</v>
      </c>
      <c r="H58" s="2" t="s">
        <v>159</v>
      </c>
      <c r="I58" s="2" t="s">
        <v>1199</v>
      </c>
      <c r="J58" s="2" t="s">
        <v>161</v>
      </c>
      <c r="K58" s="2" t="s">
        <v>19</v>
      </c>
      <c r="L58" s="7"/>
      <c r="M58">
        <v>16</v>
      </c>
    </row>
    <row r="59" spans="1:13">
      <c r="A59" s="2">
        <v>13</v>
      </c>
      <c r="B59" s="3" t="s">
        <v>1102</v>
      </c>
      <c r="C59" s="2">
        <v>3</v>
      </c>
      <c r="D59" s="22" t="s">
        <v>151</v>
      </c>
      <c r="E59" s="2">
        <v>7</v>
      </c>
      <c r="F59" s="22" t="s">
        <v>188</v>
      </c>
      <c r="G59" s="2" t="s">
        <v>1201</v>
      </c>
      <c r="H59" s="2" t="s">
        <v>311</v>
      </c>
      <c r="I59" s="2" t="s">
        <v>1202</v>
      </c>
      <c r="J59" s="2" t="s">
        <v>311</v>
      </c>
      <c r="K59" s="2" t="s">
        <v>19</v>
      </c>
      <c r="L59" s="7"/>
      <c r="M59">
        <v>17</v>
      </c>
    </row>
    <row r="60" spans="1:13">
      <c r="A60" s="2">
        <v>13</v>
      </c>
      <c r="B60" s="3" t="s">
        <v>1093</v>
      </c>
      <c r="C60" s="2">
        <v>3</v>
      </c>
      <c r="D60" s="16" t="s">
        <v>151</v>
      </c>
      <c r="E60" s="2">
        <v>7</v>
      </c>
      <c r="F60" s="22" t="s">
        <v>188</v>
      </c>
      <c r="G60" s="2" t="s">
        <v>1203</v>
      </c>
      <c r="H60" s="26" t="s">
        <v>171</v>
      </c>
      <c r="I60" s="26" t="s">
        <v>1204</v>
      </c>
      <c r="J60" s="2" t="s">
        <v>92</v>
      </c>
      <c r="K60" s="2" t="s">
        <v>115</v>
      </c>
      <c r="L60" s="7"/>
      <c r="M60">
        <v>18</v>
      </c>
    </row>
    <row r="61" spans="1:13">
      <c r="A61" s="2">
        <v>13</v>
      </c>
      <c r="B61" s="3" t="s">
        <v>1093</v>
      </c>
      <c r="C61" s="2">
        <v>3</v>
      </c>
      <c r="D61" s="16" t="s">
        <v>151</v>
      </c>
      <c r="E61" s="2">
        <v>7</v>
      </c>
      <c r="F61" s="22" t="s">
        <v>188</v>
      </c>
      <c r="G61" s="2" t="s">
        <v>1205</v>
      </c>
      <c r="H61" s="26" t="s">
        <v>171</v>
      </c>
      <c r="I61" s="26" t="s">
        <v>315</v>
      </c>
      <c r="J61" s="2" t="s">
        <v>92</v>
      </c>
      <c r="K61" s="2" t="s">
        <v>316</v>
      </c>
      <c r="L61" s="7"/>
      <c r="M61">
        <v>19</v>
      </c>
    </row>
    <row r="62" spans="1:13">
      <c r="A62" s="2">
        <v>13</v>
      </c>
      <c r="B62" s="3" t="s">
        <v>1096</v>
      </c>
      <c r="C62" s="2">
        <v>3</v>
      </c>
      <c r="D62" s="16" t="s">
        <v>151</v>
      </c>
      <c r="E62" s="2">
        <v>7</v>
      </c>
      <c r="F62" s="22" t="s">
        <v>188</v>
      </c>
      <c r="G62" s="43" t="s">
        <v>1206</v>
      </c>
      <c r="H62" s="2" t="s">
        <v>826</v>
      </c>
      <c r="I62" s="30" t="s">
        <v>1207</v>
      </c>
      <c r="J62" s="2" t="s">
        <v>319</v>
      </c>
      <c r="K62" s="2" t="s">
        <v>19</v>
      </c>
      <c r="L62" s="7"/>
      <c r="M62">
        <v>20</v>
      </c>
    </row>
    <row r="63" spans="1:13">
      <c r="A63" s="2">
        <v>13</v>
      </c>
      <c r="B63" s="3" t="s">
        <v>1093</v>
      </c>
      <c r="C63" s="2">
        <v>3</v>
      </c>
      <c r="D63" s="16" t="s">
        <v>151</v>
      </c>
      <c r="E63" s="2">
        <v>7</v>
      </c>
      <c r="F63" s="22" t="s">
        <v>188</v>
      </c>
      <c r="G63" s="43" t="s">
        <v>1208</v>
      </c>
      <c r="H63" s="2" t="s">
        <v>826</v>
      </c>
      <c r="I63" s="30" t="s">
        <v>1209</v>
      </c>
      <c r="J63" s="2" t="s">
        <v>179</v>
      </c>
      <c r="K63" s="2" t="s">
        <v>19</v>
      </c>
      <c r="L63" s="7"/>
      <c r="M63" s="56">
        <v>21</v>
      </c>
    </row>
    <row r="64" spans="1:13">
      <c r="A64" s="2">
        <v>13</v>
      </c>
      <c r="B64" s="3" t="str">
        <f>IF(A64="","",VLOOKUP(A64,[1]項目編號!$A$2:$B$17,2))</f>
        <v>寫字</v>
      </c>
      <c r="C64" s="2">
        <v>4</v>
      </c>
      <c r="D64" s="16" t="str">
        <f>IF(C64="","",VLOOKUP(C64,[11]項目編號!$C$2:$D$20,2))</f>
        <v>教師組</v>
      </c>
      <c r="E64" s="2">
        <v>1</v>
      </c>
      <c r="F64" s="5" t="s">
        <v>212</v>
      </c>
      <c r="G64" s="2" t="s">
        <v>1210</v>
      </c>
      <c r="H64" s="2" t="s">
        <v>613</v>
      </c>
      <c r="I64" s="2"/>
      <c r="J64" s="2"/>
      <c r="K64" s="2"/>
      <c r="L64" s="7"/>
      <c r="M64">
        <v>1</v>
      </c>
    </row>
    <row r="65" spans="1:13">
      <c r="A65" s="8">
        <v>13</v>
      </c>
      <c r="B65" s="3" t="s">
        <v>1093</v>
      </c>
      <c r="C65" s="8">
        <v>4</v>
      </c>
      <c r="D65" s="4" t="s">
        <v>489</v>
      </c>
      <c r="E65" s="9">
        <v>2</v>
      </c>
      <c r="F65" s="5" t="s">
        <v>206</v>
      </c>
      <c r="G65" s="9" t="s">
        <v>1098</v>
      </c>
      <c r="H65" s="9" t="s">
        <v>573</v>
      </c>
      <c r="I65" s="9"/>
      <c r="J65" s="9"/>
      <c r="K65" s="12"/>
      <c r="L65" s="20"/>
      <c r="M65">
        <v>2</v>
      </c>
    </row>
    <row r="66" spans="1:13">
      <c r="A66" s="2">
        <v>13</v>
      </c>
      <c r="B66" s="3" t="str">
        <f>IF(A66="","",VLOOKUP(A66,[2]項目編號!$A$2:$B$17,2))</f>
        <v>寫字</v>
      </c>
      <c r="C66" s="2">
        <v>4</v>
      </c>
      <c r="D66" s="16" t="str">
        <f>IF(C66="","",VLOOKUP(C66,[11]項目編號!$C$2:$D$20,2))</f>
        <v>教師組</v>
      </c>
      <c r="E66" s="2">
        <v>4</v>
      </c>
      <c r="F66" s="5" t="s">
        <v>108</v>
      </c>
      <c r="G66" s="2" t="s">
        <v>1211</v>
      </c>
      <c r="H66" s="2" t="s">
        <v>630</v>
      </c>
      <c r="I66" s="2"/>
      <c r="J66" s="2"/>
      <c r="K66" s="2"/>
      <c r="L66" s="7"/>
      <c r="M66">
        <v>3</v>
      </c>
    </row>
    <row r="67" spans="1:13">
      <c r="A67" s="2">
        <v>13</v>
      </c>
      <c r="B67" s="3" t="str">
        <f>IF(A67="","",VLOOKUP(A67,[2]項目編號!$A$2:$B$17,2))</f>
        <v>寫字</v>
      </c>
      <c r="C67" s="2">
        <v>4</v>
      </c>
      <c r="D67" s="16" t="str">
        <f>IF(C67="","",VLOOKUP(C67,[11]項目編號!$C$2:$D$20,2))</f>
        <v>教師組</v>
      </c>
      <c r="E67" s="2">
        <v>4</v>
      </c>
      <c r="F67" s="5" t="s">
        <v>108</v>
      </c>
      <c r="G67" s="2" t="s">
        <v>1117</v>
      </c>
      <c r="H67" s="2" t="s">
        <v>234</v>
      </c>
      <c r="I67" s="2"/>
      <c r="J67" s="2"/>
      <c r="K67" s="2"/>
      <c r="L67" s="21" t="s">
        <v>492</v>
      </c>
      <c r="M67">
        <v>4</v>
      </c>
    </row>
    <row r="68" spans="1:13">
      <c r="A68" s="2">
        <v>13</v>
      </c>
      <c r="B68" s="3" t="str">
        <f>IF(A68="","",VLOOKUP(A68,[2]項目編號!$A$2:$B$17,2))</f>
        <v>寫字</v>
      </c>
      <c r="C68" s="2">
        <v>4</v>
      </c>
      <c r="D68" s="16" t="str">
        <f>IF(C68="","",VLOOKUP(C68,[11]項目編號!$C$2:$D$20,2))</f>
        <v>教師組</v>
      </c>
      <c r="E68" s="2">
        <v>4</v>
      </c>
      <c r="F68" s="5" t="s">
        <v>49</v>
      </c>
      <c r="G68" s="2" t="s">
        <v>1212</v>
      </c>
      <c r="H68" s="2" t="s">
        <v>51</v>
      </c>
      <c r="I68" s="2"/>
      <c r="J68" s="2"/>
      <c r="K68" s="2"/>
      <c r="L68" s="7"/>
      <c r="M68">
        <v>5</v>
      </c>
    </row>
    <row r="69" spans="1:13">
      <c r="A69" s="2">
        <v>13</v>
      </c>
      <c r="B69" s="3" t="str">
        <f>IF(A69="","",VLOOKUP(A69,[2]項目編號!$A$2:$B$17,2))</f>
        <v>寫字</v>
      </c>
      <c r="C69" s="2">
        <v>4</v>
      </c>
      <c r="D69" s="16" t="str">
        <f>IF(C69="","",VLOOKUP(C69,[11]項目編號!$C$2:$D$20,2))</f>
        <v>教師組</v>
      </c>
      <c r="E69" s="2">
        <v>4</v>
      </c>
      <c r="F69" s="5" t="s">
        <v>108</v>
      </c>
      <c r="G69" s="2" t="s">
        <v>1213</v>
      </c>
      <c r="H69" s="2" t="s">
        <v>1214</v>
      </c>
      <c r="I69" s="2"/>
      <c r="J69" s="2"/>
      <c r="K69" s="2"/>
      <c r="L69" s="7"/>
      <c r="M69">
        <v>6</v>
      </c>
    </row>
    <row r="70" spans="1:13">
      <c r="A70" s="2">
        <v>13</v>
      </c>
      <c r="B70" s="3" t="s">
        <v>1093</v>
      </c>
      <c r="C70" s="2">
        <v>4</v>
      </c>
      <c r="D70" s="16" t="str">
        <f>IF(C70="","",VLOOKUP(C70,[11]項目編號!$C$2:$D$20,2))</f>
        <v>教師組</v>
      </c>
      <c r="E70" s="2">
        <v>5</v>
      </c>
      <c r="F70" s="5" t="s">
        <v>122</v>
      </c>
      <c r="G70" s="2" t="s">
        <v>1215</v>
      </c>
      <c r="H70" s="2" t="s">
        <v>241</v>
      </c>
      <c r="I70" s="2"/>
      <c r="J70" s="2"/>
      <c r="K70" s="2"/>
      <c r="L70" s="7"/>
      <c r="M70">
        <v>7</v>
      </c>
    </row>
    <row r="71" spans="1:13">
      <c r="A71" s="2">
        <v>13</v>
      </c>
      <c r="B71" s="3" t="s">
        <v>1093</v>
      </c>
      <c r="C71" s="2">
        <v>4</v>
      </c>
      <c r="D71" s="16" t="str">
        <f>IF(C71="","",VLOOKUP(C71,[11]項目編號!$C$2:$D$20,2))</f>
        <v>教師組</v>
      </c>
      <c r="E71" s="2">
        <v>5</v>
      </c>
      <c r="F71" s="5" t="s">
        <v>122</v>
      </c>
      <c r="G71" s="2" t="s">
        <v>1216</v>
      </c>
      <c r="H71" s="2" t="s">
        <v>1217</v>
      </c>
      <c r="I71" s="2"/>
      <c r="J71" s="2"/>
      <c r="K71" s="2"/>
      <c r="L71" s="7"/>
      <c r="M71">
        <v>8</v>
      </c>
    </row>
    <row r="72" spans="1:13">
      <c r="A72" s="2">
        <v>13</v>
      </c>
      <c r="B72" s="3" t="str">
        <f>IF(A72="","",VLOOKUP(A72,[3]項目編號!$A$2:$B$17,2))</f>
        <v>寫字</v>
      </c>
      <c r="C72" s="2">
        <v>4</v>
      </c>
      <c r="D72" s="16" t="str">
        <f>IF(C72="","",VLOOKUP(C72,[11]項目編號!$C$2:$D$20,2))</f>
        <v>教師組</v>
      </c>
      <c r="E72" s="2">
        <v>6</v>
      </c>
      <c r="F72" s="16" t="s">
        <v>64</v>
      </c>
      <c r="G72" s="2" t="s">
        <v>1218</v>
      </c>
      <c r="H72" s="2" t="s">
        <v>72</v>
      </c>
      <c r="I72" s="2"/>
      <c r="J72" s="2"/>
      <c r="K72" s="2"/>
      <c r="L72" s="7"/>
      <c r="M72">
        <v>9</v>
      </c>
    </row>
    <row r="73" spans="1:13">
      <c r="A73" s="2">
        <v>13</v>
      </c>
      <c r="B73" s="3" t="s">
        <v>1102</v>
      </c>
      <c r="C73" s="2">
        <v>4</v>
      </c>
      <c r="D73" s="16" t="s">
        <v>594</v>
      </c>
      <c r="E73" s="2">
        <v>7</v>
      </c>
      <c r="F73" s="16" t="s">
        <v>188</v>
      </c>
      <c r="G73" s="2" t="s">
        <v>1219</v>
      </c>
      <c r="H73" s="2" t="s">
        <v>145</v>
      </c>
      <c r="I73" s="2"/>
      <c r="J73" s="2"/>
      <c r="K73" s="2" t="s">
        <v>316</v>
      </c>
      <c r="L73" s="7"/>
      <c r="M73" s="56">
        <v>10</v>
      </c>
    </row>
    <row r="74" spans="1:13">
      <c r="A74" s="2">
        <v>13</v>
      </c>
      <c r="B74" s="3" t="str">
        <f>IF(A74="","",VLOOKUP(A74,[22]項目編號!$A$2:$B$17,2))</f>
        <v>寫字</v>
      </c>
      <c r="C74" s="2">
        <v>5</v>
      </c>
      <c r="D74" s="16" t="s">
        <v>603</v>
      </c>
      <c r="E74" s="2">
        <v>7</v>
      </c>
      <c r="F74" s="16" t="s">
        <v>188</v>
      </c>
      <c r="G74" s="2" t="s">
        <v>1220</v>
      </c>
      <c r="H74" s="2"/>
      <c r="I74" s="27"/>
      <c r="J74" s="27"/>
      <c r="K74" s="27"/>
      <c r="L74" s="7"/>
      <c r="M74">
        <v>1</v>
      </c>
    </row>
    <row r="75" spans="1:13">
      <c r="A75" s="2">
        <v>13</v>
      </c>
      <c r="B75" s="3" t="str">
        <f>IF(A75="","",VLOOKUP(A75,[22]項目編號!$A$2:$B$17,2))</f>
        <v>寫字</v>
      </c>
      <c r="C75" s="2">
        <v>5</v>
      </c>
      <c r="D75" s="16" t="s">
        <v>603</v>
      </c>
      <c r="E75" s="2">
        <v>7</v>
      </c>
      <c r="F75" s="16" t="s">
        <v>188</v>
      </c>
      <c r="G75" s="2" t="s">
        <v>1221</v>
      </c>
      <c r="H75" s="2"/>
      <c r="I75" s="27"/>
      <c r="J75" s="27"/>
      <c r="K75" s="27"/>
      <c r="L75" s="7"/>
      <c r="M75">
        <v>2</v>
      </c>
    </row>
    <row r="76" spans="1:13">
      <c r="A76" s="2">
        <v>13</v>
      </c>
      <c r="B76" s="3" t="str">
        <f>IF(A76="","",VLOOKUP(A76,[22]項目編號!$A$2:$B$17,2))</f>
        <v>寫字</v>
      </c>
      <c r="C76" s="2">
        <v>5</v>
      </c>
      <c r="D76" s="16" t="s">
        <v>603</v>
      </c>
      <c r="E76" s="2">
        <v>7</v>
      </c>
      <c r="F76" s="16" t="s">
        <v>188</v>
      </c>
      <c r="G76" s="2" t="s">
        <v>1222</v>
      </c>
      <c r="H76" s="2"/>
      <c r="I76" s="27"/>
      <c r="J76" s="27"/>
      <c r="K76" s="27"/>
      <c r="L76" s="7"/>
      <c r="M76">
        <v>3</v>
      </c>
    </row>
    <row r="77" spans="1:13">
      <c r="A77" s="2">
        <v>13</v>
      </c>
      <c r="B77" s="3" t="str">
        <f>IF(A77="","",VLOOKUP(A77,[22]項目編號!$A$2:$B$17,2))</f>
        <v>寫字</v>
      </c>
      <c r="C77" s="2">
        <v>5</v>
      </c>
      <c r="D77" s="16" t="s">
        <v>603</v>
      </c>
      <c r="E77" s="2">
        <v>7</v>
      </c>
      <c r="F77" s="16" t="s">
        <v>188</v>
      </c>
      <c r="G77" s="2" t="s">
        <v>1223</v>
      </c>
      <c r="H77" s="2"/>
      <c r="I77" s="27"/>
      <c r="J77" s="27"/>
      <c r="K77" s="27"/>
      <c r="L77" s="7"/>
      <c r="M77">
        <v>4</v>
      </c>
    </row>
    <row r="78" spans="1:13">
      <c r="A78" s="2">
        <v>13</v>
      </c>
      <c r="B78" s="3" t="str">
        <f>IF(A78="","",VLOOKUP(A78,[22]項目編號!$A$2:$B$17,2))</f>
        <v>寫字</v>
      </c>
      <c r="C78" s="2">
        <v>5</v>
      </c>
      <c r="D78" s="16" t="s">
        <v>844</v>
      </c>
      <c r="E78" s="2">
        <v>7</v>
      </c>
      <c r="F78" s="16" t="s">
        <v>188</v>
      </c>
      <c r="G78" s="2" t="s">
        <v>1224</v>
      </c>
      <c r="H78" s="2" t="s">
        <v>1225</v>
      </c>
      <c r="I78" s="27"/>
      <c r="J78" s="27"/>
      <c r="K78" s="27"/>
      <c r="L78" s="7"/>
      <c r="M78">
        <v>5</v>
      </c>
    </row>
    <row r="79" spans="1:13">
      <c r="A79" s="2">
        <v>13</v>
      </c>
      <c r="B79" s="3" t="str">
        <f>IF(A79="","",VLOOKUP(A79,[22]項目編號!$A$2:$B$17,2))</f>
        <v>寫字</v>
      </c>
      <c r="C79" s="2">
        <v>5</v>
      </c>
      <c r="D79" s="16" t="s">
        <v>603</v>
      </c>
      <c r="E79" s="2">
        <v>7</v>
      </c>
      <c r="F79" s="16" t="s">
        <v>188</v>
      </c>
      <c r="G79" s="2" t="s">
        <v>1226</v>
      </c>
      <c r="H79" s="2" t="s">
        <v>605</v>
      </c>
      <c r="I79" s="27"/>
      <c r="J79" s="27"/>
      <c r="K79" s="27"/>
      <c r="L79" s="7"/>
      <c r="M79">
        <v>6</v>
      </c>
    </row>
    <row r="80" spans="1:13">
      <c r="A80" s="2">
        <v>13</v>
      </c>
      <c r="B80" s="3" t="str">
        <f>IF(A80="","",VLOOKUP(A80,[23]項目編號!$A$2:$B$17,2))</f>
        <v>寫字</v>
      </c>
      <c r="C80" s="2">
        <v>5</v>
      </c>
      <c r="D80" s="16" t="s">
        <v>603</v>
      </c>
      <c r="E80" s="2">
        <v>7</v>
      </c>
      <c r="F80" s="16" t="s">
        <v>188</v>
      </c>
      <c r="G80" s="2" t="s">
        <v>1227</v>
      </c>
      <c r="H80" s="2" t="s">
        <v>1228</v>
      </c>
      <c r="I80" s="27"/>
      <c r="J80" s="27"/>
      <c r="K80" s="27"/>
      <c r="L80" s="7"/>
      <c r="M80">
        <v>7</v>
      </c>
    </row>
    <row r="81" spans="1:13">
      <c r="A81" s="2">
        <v>13</v>
      </c>
      <c r="B81" s="3" t="str">
        <f>IF(A81="","",VLOOKUP(A81,[23]項目編號!$A$2:$B$17,2))</f>
        <v>寫字</v>
      </c>
      <c r="C81" s="2">
        <v>5</v>
      </c>
      <c r="D81" s="16" t="s">
        <v>603</v>
      </c>
      <c r="E81" s="2">
        <v>7</v>
      </c>
      <c r="F81" s="16" t="s">
        <v>188</v>
      </c>
      <c r="G81" s="2" t="s">
        <v>1229</v>
      </c>
      <c r="H81" s="2" t="s">
        <v>1230</v>
      </c>
      <c r="I81" s="27"/>
      <c r="J81" s="27"/>
      <c r="K81" s="27"/>
      <c r="L81" s="7"/>
      <c r="M81">
        <v>8</v>
      </c>
    </row>
    <row r="82" spans="1:13">
      <c r="A82" s="2">
        <v>13</v>
      </c>
      <c r="B82" s="3" t="str">
        <f>IF(A82="","",VLOOKUP(A82,[23]項目編號!$A$2:$B$17,2))</f>
        <v>寫字</v>
      </c>
      <c r="C82" s="2">
        <v>5</v>
      </c>
      <c r="D82" s="16" t="s">
        <v>603</v>
      </c>
      <c r="E82" s="2">
        <v>7</v>
      </c>
      <c r="F82" s="16" t="s">
        <v>188</v>
      </c>
      <c r="G82" s="2" t="s">
        <v>1231</v>
      </c>
      <c r="H82" s="2" t="s">
        <v>1232</v>
      </c>
      <c r="I82" s="27"/>
      <c r="J82" s="27"/>
      <c r="K82" s="27"/>
      <c r="L82" s="7"/>
      <c r="M82">
        <v>9</v>
      </c>
    </row>
    <row r="83" spans="1:13">
      <c r="A83" s="2">
        <v>13</v>
      </c>
      <c r="B83" s="3" t="str">
        <f>IF(A83="","",VLOOKUP(A83,[23]項目編號!$A$2:$B$17,2))</f>
        <v>寫字</v>
      </c>
      <c r="C83" s="2">
        <v>5</v>
      </c>
      <c r="D83" s="16" t="s">
        <v>603</v>
      </c>
      <c r="E83" s="2">
        <v>7</v>
      </c>
      <c r="F83" s="16" t="s">
        <v>188</v>
      </c>
      <c r="G83" s="2" t="s">
        <v>1233</v>
      </c>
      <c r="H83" s="2" t="s">
        <v>1234</v>
      </c>
      <c r="I83" s="27"/>
      <c r="J83" s="27"/>
      <c r="K83" s="27"/>
      <c r="L83" s="7"/>
      <c r="M83">
        <v>10</v>
      </c>
    </row>
    <row r="84" spans="1:13">
      <c r="A84" s="2">
        <v>13</v>
      </c>
      <c r="B84" s="3" t="str">
        <f>IF(A84="","",VLOOKUP(A84,[23]項目編號!$A$2:$B$17,2))</f>
        <v>寫字</v>
      </c>
      <c r="C84" s="2">
        <v>5</v>
      </c>
      <c r="D84" s="16" t="s">
        <v>603</v>
      </c>
      <c r="E84" s="2">
        <v>7</v>
      </c>
      <c r="F84" s="16" t="s">
        <v>188</v>
      </c>
      <c r="G84" s="2" t="s">
        <v>1235</v>
      </c>
      <c r="H84" s="2"/>
      <c r="I84" s="27"/>
      <c r="J84" s="27"/>
      <c r="K84" s="27"/>
      <c r="L84" s="7"/>
      <c r="M84">
        <v>11</v>
      </c>
    </row>
    <row r="85" spans="1:13">
      <c r="A85" s="2">
        <v>13</v>
      </c>
      <c r="B85" s="3" t="str">
        <f>IF(A85="","",VLOOKUP(A85,[23]項目編號!$A$2:$B$17,2))</f>
        <v>寫字</v>
      </c>
      <c r="C85" s="2">
        <v>5</v>
      </c>
      <c r="D85" s="16" t="s">
        <v>603</v>
      </c>
      <c r="E85" s="2">
        <v>7</v>
      </c>
      <c r="F85" s="16" t="s">
        <v>188</v>
      </c>
      <c r="G85" s="2" t="s">
        <v>1236</v>
      </c>
      <c r="H85" s="2" t="s">
        <v>1237</v>
      </c>
      <c r="I85" s="27"/>
      <c r="J85" s="46"/>
      <c r="K85" s="27"/>
      <c r="L85" s="47"/>
      <c r="M85">
        <v>12</v>
      </c>
    </row>
    <row r="86" spans="1:13">
      <c r="A86" s="2">
        <v>13</v>
      </c>
      <c r="B86" s="3" t="str">
        <f>IF(A86="","",VLOOKUP(A86,[24]項目編號!$A$2:$B$17,2))</f>
        <v>寫字</v>
      </c>
      <c r="C86" s="2">
        <v>5</v>
      </c>
      <c r="D86" s="16" t="s">
        <v>603</v>
      </c>
      <c r="E86" s="2">
        <v>7</v>
      </c>
      <c r="F86" s="16" t="s">
        <v>188</v>
      </c>
      <c r="G86" s="2" t="s">
        <v>1238</v>
      </c>
      <c r="H86" s="2"/>
      <c r="I86" s="27"/>
      <c r="J86" s="27"/>
      <c r="K86" s="27"/>
      <c r="L86" s="47"/>
      <c r="M86">
        <v>13</v>
      </c>
    </row>
    <row r="87" spans="1:13">
      <c r="A87" s="2">
        <v>13</v>
      </c>
      <c r="B87" s="3" t="str">
        <f>IF(A87="","",VLOOKUP(A87,[25]項目編號!$A$2:$B$17,2))</f>
        <v>寫字</v>
      </c>
      <c r="C87" s="2">
        <v>5</v>
      </c>
      <c r="D87" s="16" t="s">
        <v>603</v>
      </c>
      <c r="E87" s="2">
        <v>7</v>
      </c>
      <c r="F87" s="16" t="s">
        <v>188</v>
      </c>
      <c r="G87" s="2" t="s">
        <v>1239</v>
      </c>
      <c r="H87" s="2" t="s">
        <v>1240</v>
      </c>
      <c r="I87" s="27"/>
      <c r="J87" s="27"/>
      <c r="K87" s="27"/>
      <c r="L87" s="47"/>
      <c r="M87">
        <v>14</v>
      </c>
    </row>
    <row r="88" spans="1:13">
      <c r="A88" s="2">
        <v>13</v>
      </c>
      <c r="B88" s="3" t="str">
        <f>IF(A88="","",VLOOKUP(A88,[25]項目編號!$A$2:$B$17,2))</f>
        <v>寫字</v>
      </c>
      <c r="C88" s="2">
        <v>5</v>
      </c>
      <c r="D88" s="16" t="s">
        <v>603</v>
      </c>
      <c r="E88" s="2">
        <v>7</v>
      </c>
      <c r="F88" s="16" t="s">
        <v>188</v>
      </c>
      <c r="G88" s="2" t="s">
        <v>1241</v>
      </c>
      <c r="H88" s="2"/>
      <c r="I88" s="27"/>
      <c r="J88" s="27"/>
      <c r="K88" s="27"/>
      <c r="L88" s="47"/>
      <c r="M88" s="56">
        <v>15</v>
      </c>
    </row>
  </sheetData>
  <protectedRanges>
    <protectedRange password="C6D1" sqref="F33:F35 F9" name="範圍1_1_3"/>
    <protectedRange password="C6D1" sqref="F3:F8 F10:F13" name="範圍1_1_17"/>
    <protectedRange password="C6D1" sqref="B13" name="範圍1_1_18"/>
    <protectedRange password="C6D1" sqref="B3:B12" name="範圍1_1_2_3"/>
    <protectedRange password="C6D1" sqref="D3:D8" name="範圍1_1_1_2_1"/>
    <protectedRange password="C6D1" sqref="D9:D32 F14:F32 F36:F42" name="範圍1_1_19"/>
    <protectedRange password="C6D1" sqref="B14:B21" name="範圍1_15"/>
    <protectedRange password="C6D1" sqref="D33:D59" name="範圍1_1_20"/>
    <protectedRange password="C6D1" sqref="B22:B39" name="範圍1_16"/>
    <protectedRange password="C6D1" sqref="B40:B47" name="範圍1_17"/>
    <protectedRange password="C6D1" sqref="D60:D64 F43:F65" name="範圍1_1_22"/>
    <protectedRange password="C6D1" sqref="B48:B62" name="範圍1_18"/>
    <protectedRange password="C6D1" sqref="G48" name="範圍1_1_5_2"/>
    <protectedRange password="C6D1" sqref="G50" name="範圍1_1_6_1"/>
    <protectedRange password="C6D1" sqref="G51" name="範圍1_1_6_1_1"/>
    <protectedRange password="C6D1" sqref="G52" name="範圍1_1_7_1"/>
    <protectedRange password="C6D1" sqref="G57:G58" name="範圍1_1_4_2"/>
    <protectedRange password="C6D1" sqref="G54" name="範圍1_1_1_1_1"/>
    <protectedRange password="C6D1" sqref="G55:G56" name="範圍1_1_2_4"/>
    <protectedRange password="C6D1" sqref="G60" name="範圍1_1_8_1"/>
    <protectedRange password="C6D1" sqref="G61" name="範圍1_1_8_1_1"/>
    <protectedRange password="C6D1" sqref="D65 D84 F84" name="範圍1_1_23"/>
    <protectedRange password="C6D1" sqref="B69 B84" name="範圍1_19"/>
    <protectedRange password="C6D1" sqref="D66:D72 F66:F82" name="範圍1_1_1_4"/>
    <protectedRange password="C6D1" sqref="B63:B68" name="範圍1_2_1"/>
    <protectedRange password="C6D1" sqref="B70" name="範圍1_3_1"/>
    <protectedRange password="C6D1" sqref="D73:D76" name="範圍1_1_3_1"/>
    <protectedRange password="C6D1" sqref="B71:B76" name="範圍1_4_1"/>
    <protectedRange password="C6D1" sqref="D77" name="範圍1_1_4_3"/>
    <protectedRange password="C6D1" sqref="B77" name="範圍1_5_1"/>
    <protectedRange password="C6D1" sqref="D78" name="範圍1_1_5_3"/>
    <protectedRange password="C6D1" sqref="B78" name="範圍1_6_1"/>
    <protectedRange password="C6D1" sqref="D79" name="範圍1_1_6_2"/>
    <protectedRange password="C6D1" sqref="B79" name="範圍1_7_1"/>
    <protectedRange password="C6D1" sqref="D80" name="範圍1_1_7_2"/>
    <protectedRange password="C6D1" sqref="B80" name="範圍1_8_1"/>
    <protectedRange password="C6D1" sqref="D81" name="範圍1_1_8_2"/>
    <protectedRange password="C6D1" sqref="B81" name="範圍1_9_1"/>
    <protectedRange password="C6D1" sqref="D82:D83 F83" name="範圍1_1_9_1"/>
    <protectedRange password="C6D1" sqref="B82:B83" name="範圍1_10_1"/>
    <protectedRange password="C6D1" sqref="B85:B88" name="範圍1_1_4"/>
  </protectedRanges>
  <mergeCells count="1">
    <mergeCell ref="A1:L1"/>
  </mergeCells>
  <phoneticPr fontId="2" type="noConversion"/>
  <dataValidations count="8">
    <dataValidation type="whole" operator="lessThanOrEqual" allowBlank="1" showInputMessage="1" showErrorMessage="1" sqref="C69:C84 C86 C3:C67">
      <formula1>5</formula1>
    </dataValidation>
    <dataValidation type="whole" operator="lessThanOrEqual" allowBlank="1" showInputMessage="1" showErrorMessage="1" sqref="E69:E84 E3:E67">
      <formula1>7</formula1>
    </dataValidation>
    <dataValidation type="list" allowBlank="1" showInputMessage="1" showErrorMessage="1" sqref="K86:K88 K3:K62">
      <formula1>"是,否"</formula1>
    </dataValidation>
    <dataValidation type="whole" operator="lessThanOrEqual" allowBlank="1" showInputMessage="1" showErrorMessage="1" sqref="A22 A40 A48 A63:A65 A71 A77 A79 A81:A82">
      <formula1>26</formula1>
    </dataValidation>
    <dataValidation type="whole" operator="lessThanOrEqual" allowBlank="1" showInputMessage="1" showErrorMessage="1" sqref="A13 A85:A88 A3:A11">
      <formula1>14</formula1>
    </dataValidation>
    <dataValidation type="decimal" operator="lessThanOrEqual" allowBlank="1" showErrorMessage="1" sqref="E68">
      <formula1>7</formula1>
    </dataValidation>
    <dataValidation type="decimal" operator="lessThanOrEqual" allowBlank="1" showErrorMessage="1" sqref="A68">
      <formula1>14</formula1>
    </dataValidation>
    <dataValidation type="decimal" operator="lessThanOrEqual" allowBlank="1" showErrorMessage="1" sqref="C68">
      <formula1>5</formula1>
    </dataValidation>
  </dataValidations>
  <pageMargins left="0.25" right="0.25"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opLeftCell="E1" zoomScale="90" zoomScaleNormal="90" workbookViewId="0">
      <selection activeCell="G23" sqref="G23"/>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1371</v>
      </c>
    </row>
    <row r="3" spans="1:13">
      <c r="A3" s="2">
        <v>14</v>
      </c>
      <c r="B3" s="3" t="str">
        <f>IF(A3="","",VLOOKUP(A3,[1]項目編號!$A$2:$B$17,2))</f>
        <v>英語朗讀</v>
      </c>
      <c r="C3" s="2">
        <v>1</v>
      </c>
      <c r="D3" s="4" t="s">
        <v>13</v>
      </c>
      <c r="E3" s="2">
        <v>1</v>
      </c>
      <c r="F3" s="5" t="s">
        <v>212</v>
      </c>
      <c r="G3" s="2" t="s">
        <v>1242</v>
      </c>
      <c r="H3" s="2" t="s">
        <v>615</v>
      </c>
      <c r="I3" s="2" t="s">
        <v>1243</v>
      </c>
      <c r="J3" s="2" t="s">
        <v>615</v>
      </c>
      <c r="K3" s="2" t="s">
        <v>115</v>
      </c>
      <c r="L3" s="7"/>
      <c r="M3">
        <v>1</v>
      </c>
    </row>
    <row r="4" spans="1:13" ht="16.8" thickBot="1">
      <c r="A4" s="2">
        <v>14</v>
      </c>
      <c r="B4" s="3" t="str">
        <f>IF(A4="","",VLOOKUP(A4,[1]項目編號!$A$2:$B$17,2))</f>
        <v>英語朗讀</v>
      </c>
      <c r="C4" s="2">
        <v>1</v>
      </c>
      <c r="D4" s="4" t="s">
        <v>13</v>
      </c>
      <c r="E4" s="2">
        <v>1</v>
      </c>
      <c r="F4" s="5" t="s">
        <v>212</v>
      </c>
      <c r="G4" s="2" t="s">
        <v>1244</v>
      </c>
      <c r="H4" s="2" t="s">
        <v>1245</v>
      </c>
      <c r="I4" s="45" t="s">
        <v>1246</v>
      </c>
      <c r="J4" s="2" t="s">
        <v>1245</v>
      </c>
      <c r="K4" s="2" t="s">
        <v>19</v>
      </c>
      <c r="L4" s="7"/>
      <c r="M4">
        <v>2</v>
      </c>
    </row>
    <row r="5" spans="1:13">
      <c r="A5" s="2">
        <v>14</v>
      </c>
      <c r="B5" s="3" t="str">
        <f>IF(A5="","",VLOOKUP(A5,[1]項目編號!$A$2:$B$17,2))</f>
        <v>英語朗讀</v>
      </c>
      <c r="C5" s="2">
        <v>1</v>
      </c>
      <c r="D5" s="4" t="s">
        <v>13</v>
      </c>
      <c r="E5" s="2">
        <v>1</v>
      </c>
      <c r="F5" s="5" t="s">
        <v>212</v>
      </c>
      <c r="G5" s="2" t="s">
        <v>1247</v>
      </c>
      <c r="H5" s="2" t="s">
        <v>326</v>
      </c>
      <c r="I5" s="2" t="s">
        <v>1248</v>
      </c>
      <c r="J5" s="2" t="s">
        <v>326</v>
      </c>
      <c r="K5" s="2" t="s">
        <v>1249</v>
      </c>
      <c r="L5" s="7"/>
      <c r="M5">
        <v>3</v>
      </c>
    </row>
    <row r="6" spans="1:13">
      <c r="A6" s="8">
        <v>14</v>
      </c>
      <c r="B6" s="3" t="s">
        <v>1250</v>
      </c>
      <c r="C6" s="8">
        <v>1</v>
      </c>
      <c r="D6" s="4" t="s">
        <v>220</v>
      </c>
      <c r="E6" s="9">
        <v>2</v>
      </c>
      <c r="F6" s="5" t="s">
        <v>206</v>
      </c>
      <c r="G6" s="9" t="s">
        <v>1251</v>
      </c>
      <c r="H6" s="9" t="s">
        <v>390</v>
      </c>
      <c r="I6" s="9" t="s">
        <v>1252</v>
      </c>
      <c r="J6" s="9" t="s">
        <v>390</v>
      </c>
      <c r="K6" s="12" t="s">
        <v>19</v>
      </c>
      <c r="L6" s="20"/>
      <c r="M6">
        <v>4</v>
      </c>
    </row>
    <row r="7" spans="1:13">
      <c r="A7" s="8">
        <v>14</v>
      </c>
      <c r="B7" s="3" t="s">
        <v>1250</v>
      </c>
      <c r="C7" s="8">
        <v>1</v>
      </c>
      <c r="D7" s="4" t="s">
        <v>509</v>
      </c>
      <c r="E7" s="9">
        <v>2</v>
      </c>
      <c r="F7" s="5" t="s">
        <v>206</v>
      </c>
      <c r="G7" s="9" t="s">
        <v>1253</v>
      </c>
      <c r="H7" s="9" t="s">
        <v>1254</v>
      </c>
      <c r="I7" s="9" t="s">
        <v>1255</v>
      </c>
      <c r="J7" s="9" t="s">
        <v>1254</v>
      </c>
      <c r="K7" s="12" t="s">
        <v>115</v>
      </c>
      <c r="L7" s="20"/>
      <c r="M7">
        <v>5</v>
      </c>
    </row>
    <row r="8" spans="1:13" ht="16.8" thickBot="1">
      <c r="A8" s="14">
        <v>14</v>
      </c>
      <c r="B8" s="3" t="s">
        <v>1256</v>
      </c>
      <c r="C8" s="2">
        <v>1</v>
      </c>
      <c r="D8" s="4" t="s">
        <v>13</v>
      </c>
      <c r="E8" s="14">
        <v>3</v>
      </c>
      <c r="F8" s="4" t="s">
        <v>597</v>
      </c>
      <c r="G8" s="14" t="s">
        <v>1257</v>
      </c>
      <c r="H8" s="2" t="s">
        <v>39</v>
      </c>
      <c r="I8" s="45" t="s">
        <v>1258</v>
      </c>
      <c r="J8" s="49" t="s">
        <v>39</v>
      </c>
      <c r="K8" s="2" t="s">
        <v>19</v>
      </c>
      <c r="L8" s="7"/>
      <c r="M8">
        <v>6</v>
      </c>
    </row>
    <row r="9" spans="1:13">
      <c r="A9" s="14">
        <v>14</v>
      </c>
      <c r="B9" s="3" t="s">
        <v>1256</v>
      </c>
      <c r="C9" s="2">
        <v>1</v>
      </c>
      <c r="D9" s="4" t="s">
        <v>13</v>
      </c>
      <c r="E9" s="14">
        <v>3</v>
      </c>
      <c r="F9" s="4" t="s">
        <v>597</v>
      </c>
      <c r="G9" s="14" t="s">
        <v>1259</v>
      </c>
      <c r="H9" s="2" t="s">
        <v>1260</v>
      </c>
      <c r="I9" s="2" t="s">
        <v>1261</v>
      </c>
      <c r="J9" s="2" t="s">
        <v>1260</v>
      </c>
      <c r="K9" s="2" t="s">
        <v>19</v>
      </c>
      <c r="L9" s="7"/>
      <c r="M9">
        <v>7</v>
      </c>
    </row>
    <row r="10" spans="1:13">
      <c r="A10" s="2">
        <v>14</v>
      </c>
      <c r="B10" s="3" t="str">
        <f>IF(A10="","",VLOOKUP(A10,[2]項目編號!$A$2:$B$17,2))</f>
        <v>英語朗讀</v>
      </c>
      <c r="C10" s="2">
        <v>1</v>
      </c>
      <c r="D10" s="4" t="s">
        <v>13</v>
      </c>
      <c r="E10" s="2">
        <v>4</v>
      </c>
      <c r="F10" s="5" t="s">
        <v>108</v>
      </c>
      <c r="G10" s="2" t="s">
        <v>1262</v>
      </c>
      <c r="H10" s="2" t="s">
        <v>234</v>
      </c>
      <c r="I10" s="2" t="s">
        <v>1263</v>
      </c>
      <c r="J10" s="2" t="s">
        <v>234</v>
      </c>
      <c r="K10" s="2" t="s">
        <v>19</v>
      </c>
      <c r="L10" s="7"/>
      <c r="M10">
        <v>8</v>
      </c>
    </row>
    <row r="11" spans="1:13">
      <c r="A11" s="2">
        <v>14</v>
      </c>
      <c r="B11" s="3" t="str">
        <f>IF(A11="","",VLOOKUP(A11,[2]項目編號!$A$2:$B$17,2))</f>
        <v>英語朗讀</v>
      </c>
      <c r="C11" s="2">
        <v>1</v>
      </c>
      <c r="D11" s="4" t="s">
        <v>13</v>
      </c>
      <c r="E11" s="2">
        <v>4</v>
      </c>
      <c r="F11" s="5" t="s">
        <v>108</v>
      </c>
      <c r="G11" s="2" t="s">
        <v>1264</v>
      </c>
      <c r="H11" s="2" t="s">
        <v>1265</v>
      </c>
      <c r="I11" s="2" t="s">
        <v>1266</v>
      </c>
      <c r="J11" s="2" t="s">
        <v>1265</v>
      </c>
      <c r="K11" s="2" t="s">
        <v>211</v>
      </c>
      <c r="L11" s="7"/>
      <c r="M11">
        <v>9</v>
      </c>
    </row>
    <row r="12" spans="1:13">
      <c r="A12" s="2">
        <v>14</v>
      </c>
      <c r="B12" s="3" t="s">
        <v>1250</v>
      </c>
      <c r="C12" s="2">
        <v>1</v>
      </c>
      <c r="D12" s="4" t="s">
        <v>13</v>
      </c>
      <c r="E12" s="2">
        <v>5</v>
      </c>
      <c r="F12" s="5" t="s">
        <v>54</v>
      </c>
      <c r="G12" s="2" t="s">
        <v>1267</v>
      </c>
      <c r="H12" s="2" t="s">
        <v>245</v>
      </c>
      <c r="I12" s="2" t="s">
        <v>1268</v>
      </c>
      <c r="J12" s="2" t="s">
        <v>247</v>
      </c>
      <c r="K12" s="2" t="s">
        <v>211</v>
      </c>
      <c r="L12" s="7"/>
      <c r="M12">
        <v>10</v>
      </c>
    </row>
    <row r="13" spans="1:13">
      <c r="A13" s="2">
        <v>14</v>
      </c>
      <c r="B13" s="3" t="s">
        <v>1250</v>
      </c>
      <c r="C13" s="2">
        <v>1</v>
      </c>
      <c r="D13" s="4" t="s">
        <v>13</v>
      </c>
      <c r="E13" s="2">
        <v>5</v>
      </c>
      <c r="F13" s="5" t="s">
        <v>122</v>
      </c>
      <c r="G13" s="2" t="s">
        <v>1269</v>
      </c>
      <c r="H13" s="2" t="s">
        <v>1270</v>
      </c>
      <c r="I13" s="2" t="s">
        <v>1271</v>
      </c>
      <c r="J13" s="2" t="s">
        <v>639</v>
      </c>
      <c r="K13" s="2" t="s">
        <v>19</v>
      </c>
      <c r="L13" s="7"/>
      <c r="M13">
        <v>11</v>
      </c>
    </row>
    <row r="14" spans="1:13">
      <c r="A14" s="2">
        <v>14</v>
      </c>
      <c r="B14" s="3" t="str">
        <f>IF(A14="","",VLOOKUP(A14,[3]項目編號!$A$2:$B$17,2))</f>
        <v>英語朗讀</v>
      </c>
      <c r="C14" s="2">
        <v>1</v>
      </c>
      <c r="D14" s="4" t="s">
        <v>13</v>
      </c>
      <c r="E14" s="2">
        <v>6</v>
      </c>
      <c r="F14" s="16" t="s">
        <v>64</v>
      </c>
      <c r="G14" s="2" t="s">
        <v>1272</v>
      </c>
      <c r="H14" s="2" t="s">
        <v>1273</v>
      </c>
      <c r="I14" s="2" t="s">
        <v>1274</v>
      </c>
      <c r="J14" s="2" t="s">
        <v>1273</v>
      </c>
      <c r="K14" s="2" t="s">
        <v>211</v>
      </c>
      <c r="L14" s="7"/>
      <c r="M14">
        <v>12</v>
      </c>
    </row>
    <row r="15" spans="1:13">
      <c r="A15" s="2">
        <v>14</v>
      </c>
      <c r="B15" s="3" t="str">
        <f>IF(A15="","",VLOOKUP(A15,[3]項目編號!$A$2:$B$17,2))</f>
        <v>英語朗讀</v>
      </c>
      <c r="C15" s="2">
        <v>1</v>
      </c>
      <c r="D15" s="4" t="s">
        <v>13</v>
      </c>
      <c r="E15" s="2">
        <v>6</v>
      </c>
      <c r="F15" s="16" t="s">
        <v>64</v>
      </c>
      <c r="G15" s="2" t="s">
        <v>1275</v>
      </c>
      <c r="H15" s="2" t="s">
        <v>252</v>
      </c>
      <c r="I15" s="2" t="s">
        <v>1276</v>
      </c>
      <c r="J15" s="2" t="s">
        <v>252</v>
      </c>
      <c r="K15" s="2" t="s">
        <v>19</v>
      </c>
      <c r="L15" s="7"/>
      <c r="M15" s="56">
        <v>13</v>
      </c>
    </row>
  </sheetData>
  <protectedRanges>
    <protectedRange password="C6D1" sqref="D3 B3:B15" name="範圍1_1_4"/>
  </protectedRanges>
  <mergeCells count="1">
    <mergeCell ref="A1:L1"/>
  </mergeCells>
  <phoneticPr fontId="2" type="noConversion"/>
  <dataValidations count="3">
    <dataValidation type="list" allowBlank="1" showInputMessage="1" showErrorMessage="1" sqref="K3:K15">
      <formula1>"是,否"</formula1>
    </dataValidation>
    <dataValidation type="whole" operator="lessThanOrEqual" allowBlank="1" showInputMessage="1" showErrorMessage="1" sqref="A3:A15">
      <formula1>14</formula1>
    </dataValidation>
    <dataValidation type="whole" operator="lessThanOrEqual" allowBlank="1" showInputMessage="1" showErrorMessage="1" sqref="C3:C15">
      <formula1>5</formula1>
    </dataValidation>
  </dataValidations>
  <pageMargins left="0.25" right="0.25"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A4" zoomScaleNormal="100" workbookViewId="0">
      <selection activeCell="I17" sqref="I17"/>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1373</v>
      </c>
    </row>
    <row r="3" spans="1:13" ht="16.8" thickBot="1">
      <c r="A3" s="2">
        <v>15</v>
      </c>
      <c r="B3" s="3" t="str">
        <f>IF(A3="","",VLOOKUP(A3,[1]項目編號!$A$2:$B$17,2))</f>
        <v>英語演說</v>
      </c>
      <c r="C3" s="2">
        <v>2</v>
      </c>
      <c r="D3" s="4" t="s">
        <v>73</v>
      </c>
      <c r="E3" s="2">
        <v>1</v>
      </c>
      <c r="F3" s="5" t="s">
        <v>212</v>
      </c>
      <c r="G3" s="2" t="s">
        <v>1280</v>
      </c>
      <c r="H3" s="2" t="s">
        <v>78</v>
      </c>
      <c r="I3" s="45" t="s">
        <v>1281</v>
      </c>
      <c r="J3" s="2" t="s">
        <v>78</v>
      </c>
      <c r="K3" s="2" t="s">
        <v>19</v>
      </c>
      <c r="L3" s="7"/>
      <c r="M3">
        <v>1</v>
      </c>
    </row>
    <row r="4" spans="1:13">
      <c r="A4" s="2">
        <v>15</v>
      </c>
      <c r="B4" s="3" t="str">
        <f>IF(A4="","",VLOOKUP(A4,[1]項目編號!$A$2:$B$17,2))</f>
        <v>英語演說</v>
      </c>
      <c r="C4" s="2">
        <v>2</v>
      </c>
      <c r="D4" s="4" t="s">
        <v>73</v>
      </c>
      <c r="E4" s="2">
        <v>1</v>
      </c>
      <c r="F4" s="5" t="s">
        <v>212</v>
      </c>
      <c r="G4" s="2" t="s">
        <v>1282</v>
      </c>
      <c r="H4" s="2" t="s">
        <v>1283</v>
      </c>
      <c r="I4" s="2" t="s">
        <v>1284</v>
      </c>
      <c r="J4" s="2" t="s">
        <v>1283</v>
      </c>
      <c r="K4" s="2" t="s">
        <v>19</v>
      </c>
      <c r="L4" s="7"/>
      <c r="M4">
        <v>2</v>
      </c>
    </row>
    <row r="5" spans="1:13">
      <c r="A5" s="2">
        <v>15</v>
      </c>
      <c r="B5" s="3" t="str">
        <f>IF(A5="","",VLOOKUP(A5,[1]項目編號!$A$2:$B$17,2))</f>
        <v>英語演說</v>
      </c>
      <c r="C5" s="2">
        <v>2</v>
      </c>
      <c r="D5" s="4" t="s">
        <v>73</v>
      </c>
      <c r="E5" s="2">
        <v>1</v>
      </c>
      <c r="F5" s="5" t="s">
        <v>212</v>
      </c>
      <c r="G5" s="2" t="s">
        <v>1285</v>
      </c>
      <c r="H5" s="2" t="s">
        <v>688</v>
      </c>
      <c r="I5" s="2" t="s">
        <v>1286</v>
      </c>
      <c r="J5" s="2" t="s">
        <v>688</v>
      </c>
      <c r="K5" s="2" t="s">
        <v>19</v>
      </c>
      <c r="L5" s="7"/>
      <c r="M5">
        <v>3</v>
      </c>
    </row>
    <row r="6" spans="1:13">
      <c r="A6" s="8">
        <v>15</v>
      </c>
      <c r="B6" s="3" t="s">
        <v>1287</v>
      </c>
      <c r="C6" s="8">
        <v>2</v>
      </c>
      <c r="D6" s="4" t="s">
        <v>93</v>
      </c>
      <c r="E6" s="9">
        <v>2</v>
      </c>
      <c r="F6" s="5" t="s">
        <v>88</v>
      </c>
      <c r="G6" s="9" t="s">
        <v>1288</v>
      </c>
      <c r="H6" s="9" t="s">
        <v>90</v>
      </c>
      <c r="I6" s="9" t="s">
        <v>432</v>
      </c>
      <c r="J6" s="9" t="s">
        <v>92</v>
      </c>
      <c r="K6" s="12" t="s">
        <v>19</v>
      </c>
      <c r="L6" s="20"/>
      <c r="M6">
        <v>4</v>
      </c>
    </row>
    <row r="7" spans="1:13" ht="16.8" thickBot="1">
      <c r="A7" s="8">
        <v>15</v>
      </c>
      <c r="B7" s="3" t="s">
        <v>1287</v>
      </c>
      <c r="C7" s="8">
        <v>2</v>
      </c>
      <c r="D7" s="4" t="s">
        <v>93</v>
      </c>
      <c r="E7" s="9">
        <v>2</v>
      </c>
      <c r="F7" s="5" t="s">
        <v>206</v>
      </c>
      <c r="G7" s="9" t="s">
        <v>1289</v>
      </c>
      <c r="H7" s="9" t="s">
        <v>350</v>
      </c>
      <c r="I7" s="50" t="s">
        <v>1290</v>
      </c>
      <c r="J7" s="51" t="s">
        <v>350</v>
      </c>
      <c r="K7" s="12" t="s">
        <v>19</v>
      </c>
      <c r="L7" s="20"/>
      <c r="M7">
        <v>5</v>
      </c>
    </row>
    <row r="8" spans="1:13">
      <c r="A8" s="14">
        <v>15</v>
      </c>
      <c r="B8" s="3" t="s">
        <v>1277</v>
      </c>
      <c r="C8" s="2">
        <v>2</v>
      </c>
      <c r="D8" s="4" t="s">
        <v>73</v>
      </c>
      <c r="E8" s="14">
        <v>3</v>
      </c>
      <c r="F8" s="4" t="s">
        <v>597</v>
      </c>
      <c r="G8" s="17" t="s">
        <v>1291</v>
      </c>
      <c r="H8" s="2" t="s">
        <v>275</v>
      </c>
      <c r="I8" s="2" t="s">
        <v>1292</v>
      </c>
      <c r="J8" s="2" t="s">
        <v>275</v>
      </c>
      <c r="K8" s="2" t="s">
        <v>19</v>
      </c>
      <c r="L8" s="7"/>
      <c r="M8">
        <v>6</v>
      </c>
    </row>
    <row r="9" spans="1:13">
      <c r="A9" s="14">
        <v>15</v>
      </c>
      <c r="B9" s="3" t="s">
        <v>1277</v>
      </c>
      <c r="C9" s="2">
        <v>2</v>
      </c>
      <c r="D9" s="4" t="s">
        <v>73</v>
      </c>
      <c r="E9" s="14">
        <v>3</v>
      </c>
      <c r="F9" s="4" t="s">
        <v>597</v>
      </c>
      <c r="G9" s="14" t="s">
        <v>1293</v>
      </c>
      <c r="H9" s="2" t="s">
        <v>270</v>
      </c>
      <c r="I9" s="2" t="s">
        <v>1294</v>
      </c>
      <c r="J9" s="2" t="s">
        <v>270</v>
      </c>
      <c r="K9" s="2" t="s">
        <v>19</v>
      </c>
      <c r="L9" s="7"/>
      <c r="M9">
        <v>7</v>
      </c>
    </row>
    <row r="10" spans="1:13">
      <c r="A10" s="2">
        <v>15</v>
      </c>
      <c r="B10" s="3" t="str">
        <f>IF(A10="","",VLOOKUP(A10,[2]項目編號!$A$2:$B$17,2))</f>
        <v>英語演說</v>
      </c>
      <c r="C10" s="2">
        <v>2</v>
      </c>
      <c r="D10" s="4" t="s">
        <v>73</v>
      </c>
      <c r="E10" s="2">
        <v>4</v>
      </c>
      <c r="F10" s="5" t="s">
        <v>108</v>
      </c>
      <c r="G10" s="2" t="s">
        <v>1295</v>
      </c>
      <c r="H10" s="2" t="s">
        <v>282</v>
      </c>
      <c r="I10" s="2" t="s">
        <v>1296</v>
      </c>
      <c r="J10" s="2" t="s">
        <v>282</v>
      </c>
      <c r="K10" s="2" t="s">
        <v>19</v>
      </c>
      <c r="L10" s="7"/>
      <c r="M10">
        <v>8</v>
      </c>
    </row>
    <row r="11" spans="1:13">
      <c r="A11" s="2">
        <v>15</v>
      </c>
      <c r="B11" s="3" t="str">
        <f>IF(A11="","",VLOOKUP(A11,[2]項目編號!$A$2:$B$17,2))</f>
        <v>英語演說</v>
      </c>
      <c r="C11" s="2">
        <v>2</v>
      </c>
      <c r="D11" s="4" t="s">
        <v>73</v>
      </c>
      <c r="E11" s="2">
        <v>4</v>
      </c>
      <c r="F11" s="5" t="s">
        <v>108</v>
      </c>
      <c r="G11" s="2" t="s">
        <v>1297</v>
      </c>
      <c r="H11" s="2" t="s">
        <v>893</v>
      </c>
      <c r="I11" s="2" t="s">
        <v>1298</v>
      </c>
      <c r="J11" s="2" t="s">
        <v>893</v>
      </c>
      <c r="K11" s="2" t="s">
        <v>115</v>
      </c>
      <c r="L11" s="7"/>
      <c r="M11">
        <v>9</v>
      </c>
    </row>
    <row r="12" spans="1:13">
      <c r="A12" s="15">
        <v>15</v>
      </c>
      <c r="B12" s="3" t="s">
        <v>1287</v>
      </c>
      <c r="C12" s="2">
        <v>2</v>
      </c>
      <c r="D12" s="4" t="s">
        <v>73</v>
      </c>
      <c r="E12" s="2">
        <v>5</v>
      </c>
      <c r="F12" s="5" t="s">
        <v>122</v>
      </c>
      <c r="G12" s="2" t="s">
        <v>1299</v>
      </c>
      <c r="H12" s="2" t="s">
        <v>670</v>
      </c>
      <c r="I12" s="2" t="s">
        <v>1300</v>
      </c>
      <c r="J12" s="2" t="s">
        <v>121</v>
      </c>
      <c r="K12" s="2" t="s">
        <v>19</v>
      </c>
      <c r="L12" s="7"/>
      <c r="M12">
        <v>10</v>
      </c>
    </row>
    <row r="13" spans="1:13">
      <c r="A13" s="15">
        <v>15</v>
      </c>
      <c r="B13" s="3" t="s">
        <v>1287</v>
      </c>
      <c r="C13" s="2">
        <v>2</v>
      </c>
      <c r="D13" s="4" t="s">
        <v>73</v>
      </c>
      <c r="E13" s="2">
        <v>5</v>
      </c>
      <c r="F13" s="5" t="s">
        <v>122</v>
      </c>
      <c r="G13" s="2" t="s">
        <v>1301</v>
      </c>
      <c r="H13" s="2" t="s">
        <v>1393</v>
      </c>
      <c r="I13" s="2" t="s">
        <v>1302</v>
      </c>
      <c r="J13" s="2" t="s">
        <v>126</v>
      </c>
      <c r="K13" s="2" t="s">
        <v>19</v>
      </c>
      <c r="L13" s="7"/>
      <c r="M13">
        <v>11</v>
      </c>
    </row>
    <row r="14" spans="1:13">
      <c r="A14" s="2">
        <v>15</v>
      </c>
      <c r="B14" s="3" t="str">
        <f>IF(A14="","",VLOOKUP(A14,[3]項目編號!$A$2:$B$17,2))</f>
        <v>英語演說</v>
      </c>
      <c r="C14" s="2">
        <v>2</v>
      </c>
      <c r="D14" s="4" t="s">
        <v>73</v>
      </c>
      <c r="E14" s="2">
        <v>6</v>
      </c>
      <c r="F14" s="16" t="s">
        <v>64</v>
      </c>
      <c r="G14" s="2" t="s">
        <v>1303</v>
      </c>
      <c r="H14" s="2" t="s">
        <v>293</v>
      </c>
      <c r="I14" s="87" t="s">
        <v>1392</v>
      </c>
      <c r="J14" s="49" t="s">
        <v>293</v>
      </c>
      <c r="K14" s="2" t="s">
        <v>115</v>
      </c>
      <c r="L14" s="7"/>
      <c r="M14">
        <v>12</v>
      </c>
    </row>
    <row r="15" spans="1:13">
      <c r="A15" s="2">
        <v>15</v>
      </c>
      <c r="B15" s="3" t="str">
        <f>IF(A15="","",VLOOKUP(A15,[3]項目編號!$A$2:$B$17,2))</f>
        <v>英語演說</v>
      </c>
      <c r="C15" s="2">
        <v>2</v>
      </c>
      <c r="D15" s="4" t="s">
        <v>73</v>
      </c>
      <c r="E15" s="2">
        <v>6</v>
      </c>
      <c r="F15" s="16" t="s">
        <v>64</v>
      </c>
      <c r="G15" s="2" t="s">
        <v>1304</v>
      </c>
      <c r="H15" s="2" t="s">
        <v>456</v>
      </c>
      <c r="I15" s="2" t="s">
        <v>1305</v>
      </c>
      <c r="J15" s="2" t="s">
        <v>290</v>
      </c>
      <c r="K15" s="2" t="s">
        <v>19</v>
      </c>
      <c r="L15" s="7"/>
      <c r="M15" s="56">
        <v>13</v>
      </c>
    </row>
    <row r="16" spans="1:13">
      <c r="A16" s="2">
        <v>15</v>
      </c>
      <c r="B16" s="3" t="str">
        <f>IF(A16="","",VLOOKUP(A16,[4]項目編號!$A$2:$B$17,2))</f>
        <v>英語演說</v>
      </c>
      <c r="C16" s="18">
        <v>3</v>
      </c>
      <c r="D16" s="22" t="s">
        <v>151</v>
      </c>
      <c r="E16" s="15">
        <v>7</v>
      </c>
      <c r="F16" s="22" t="s">
        <v>188</v>
      </c>
      <c r="G16" s="2" t="s">
        <v>1306</v>
      </c>
      <c r="H16" s="2" t="s">
        <v>296</v>
      </c>
      <c r="I16" s="6" t="s">
        <v>1307</v>
      </c>
      <c r="J16" s="2" t="s">
        <v>296</v>
      </c>
      <c r="K16" s="2" t="s">
        <v>19</v>
      </c>
      <c r="L16" s="7"/>
      <c r="M16">
        <v>1</v>
      </c>
    </row>
    <row r="17" spans="1:13">
      <c r="A17" s="2">
        <v>15</v>
      </c>
      <c r="B17" s="3" t="str">
        <f>IF(A17="","",VLOOKUP(A17,[26]項目編號!$A$2:$B$17,2))</f>
        <v>英語演說</v>
      </c>
      <c r="C17" s="2">
        <v>3</v>
      </c>
      <c r="D17" s="22" t="s">
        <v>151</v>
      </c>
      <c r="E17" s="2">
        <v>7</v>
      </c>
      <c r="F17" s="22" t="s">
        <v>188</v>
      </c>
      <c r="G17" s="2" t="s">
        <v>1308</v>
      </c>
      <c r="H17" s="2" t="s">
        <v>1225</v>
      </c>
      <c r="I17" s="2" t="s">
        <v>1309</v>
      </c>
      <c r="J17" s="2" t="s">
        <v>1225</v>
      </c>
      <c r="K17" s="2" t="s">
        <v>19</v>
      </c>
      <c r="L17" s="7"/>
      <c r="M17">
        <v>2</v>
      </c>
    </row>
    <row r="18" spans="1:13">
      <c r="A18" s="2">
        <v>15</v>
      </c>
      <c r="B18" s="3" t="str">
        <f>IF(A18="","",VLOOKUP(A18,[16]項目編號!$A$2:$B$17,2))</f>
        <v>英語演說</v>
      </c>
      <c r="C18" s="2">
        <v>3</v>
      </c>
      <c r="D18" s="22" t="s">
        <v>151</v>
      </c>
      <c r="E18" s="2">
        <v>7</v>
      </c>
      <c r="F18" s="22" t="s">
        <v>188</v>
      </c>
      <c r="G18" s="2" t="s">
        <v>1310</v>
      </c>
      <c r="H18" s="2" t="s">
        <v>471</v>
      </c>
      <c r="I18" s="2" t="s">
        <v>1311</v>
      </c>
      <c r="J18" s="2" t="s">
        <v>471</v>
      </c>
      <c r="K18" s="2" t="s">
        <v>19</v>
      </c>
      <c r="L18" s="7"/>
      <c r="M18">
        <v>3</v>
      </c>
    </row>
    <row r="19" spans="1:13">
      <c r="A19" s="23">
        <v>15</v>
      </c>
      <c r="B19" s="3" t="s">
        <v>1312</v>
      </c>
      <c r="C19" s="2">
        <v>3</v>
      </c>
      <c r="D19" s="22" t="s">
        <v>151</v>
      </c>
      <c r="E19" s="2">
        <v>7</v>
      </c>
      <c r="F19" s="22" t="s">
        <v>188</v>
      </c>
      <c r="G19" s="24" t="s">
        <v>1313</v>
      </c>
      <c r="H19" s="19" t="s">
        <v>148</v>
      </c>
      <c r="I19" s="19" t="s">
        <v>1279</v>
      </c>
      <c r="J19" s="19" t="s">
        <v>150</v>
      </c>
      <c r="K19" s="19" t="s">
        <v>19</v>
      </c>
      <c r="L19" s="7"/>
      <c r="M19">
        <v>4</v>
      </c>
    </row>
    <row r="20" spans="1:13">
      <c r="A20" s="17">
        <v>15</v>
      </c>
      <c r="B20" s="3" t="s">
        <v>1277</v>
      </c>
      <c r="C20" s="1">
        <v>3</v>
      </c>
      <c r="D20" s="22" t="s">
        <v>151</v>
      </c>
      <c r="E20" s="17">
        <v>7</v>
      </c>
      <c r="F20" s="22" t="s">
        <v>188</v>
      </c>
      <c r="G20" s="17" t="s">
        <v>1314</v>
      </c>
      <c r="H20" s="1" t="s">
        <v>153</v>
      </c>
      <c r="I20" s="1" t="s">
        <v>1315</v>
      </c>
      <c r="J20" s="1" t="s">
        <v>153</v>
      </c>
      <c r="K20" s="1" t="s">
        <v>19</v>
      </c>
      <c r="L20" s="25"/>
      <c r="M20">
        <v>5</v>
      </c>
    </row>
    <row r="21" spans="1:13">
      <c r="A21" s="2">
        <v>15</v>
      </c>
      <c r="B21" s="3" t="s">
        <v>1277</v>
      </c>
      <c r="C21" s="1">
        <v>3</v>
      </c>
      <c r="D21" s="22" t="s">
        <v>134</v>
      </c>
      <c r="E21" s="2">
        <v>7</v>
      </c>
      <c r="F21" s="22" t="s">
        <v>188</v>
      </c>
      <c r="G21" s="18" t="s">
        <v>1316</v>
      </c>
      <c r="H21" s="2" t="s">
        <v>372</v>
      </c>
      <c r="I21" s="2" t="s">
        <v>1317</v>
      </c>
      <c r="J21" s="2" t="s">
        <v>372</v>
      </c>
      <c r="K21" s="2" t="s">
        <v>19</v>
      </c>
      <c r="L21" s="7"/>
      <c r="M21">
        <v>6</v>
      </c>
    </row>
    <row r="22" spans="1:13">
      <c r="A22" s="2">
        <v>15</v>
      </c>
      <c r="B22" s="3" t="str">
        <f>IF(A22="","",VLOOKUP(A22,[6]項目編號!$A$2:$B$17,2))</f>
        <v>英語演說</v>
      </c>
      <c r="C22" s="2">
        <v>3</v>
      </c>
      <c r="D22" s="22" t="s">
        <v>134</v>
      </c>
      <c r="E22" s="2">
        <v>7</v>
      </c>
      <c r="F22" s="22" t="s">
        <v>188</v>
      </c>
      <c r="G22" s="2" t="s">
        <v>1318</v>
      </c>
      <c r="H22" s="2" t="s">
        <v>159</v>
      </c>
      <c r="I22" s="2" t="s">
        <v>1319</v>
      </c>
      <c r="J22" s="2" t="s">
        <v>161</v>
      </c>
      <c r="K22" s="2" t="s">
        <v>19</v>
      </c>
      <c r="L22" s="7"/>
      <c r="M22">
        <v>7</v>
      </c>
    </row>
    <row r="23" spans="1:13">
      <c r="A23" s="15">
        <v>15</v>
      </c>
      <c r="B23" s="3" t="s">
        <v>1287</v>
      </c>
      <c r="C23" s="2">
        <v>3</v>
      </c>
      <c r="D23" s="22" t="s">
        <v>134</v>
      </c>
      <c r="E23" s="2">
        <v>7</v>
      </c>
      <c r="F23" s="22" t="s">
        <v>188</v>
      </c>
      <c r="G23" s="2" t="s">
        <v>1320</v>
      </c>
      <c r="H23" s="2" t="s">
        <v>311</v>
      </c>
      <c r="I23" s="2" t="s">
        <v>1321</v>
      </c>
      <c r="J23" s="2" t="s">
        <v>311</v>
      </c>
      <c r="K23" s="2" t="s">
        <v>19</v>
      </c>
      <c r="L23" s="7"/>
      <c r="M23">
        <v>8</v>
      </c>
    </row>
    <row r="24" spans="1:13">
      <c r="A24" s="2">
        <v>15</v>
      </c>
      <c r="B24" s="3" t="str">
        <f>IF(A24="","",VLOOKUP(A24,[7]項目編號!$A$2:$B$17,2))</f>
        <v>英語演說</v>
      </c>
      <c r="C24" s="2">
        <v>3</v>
      </c>
      <c r="D24" s="22" t="s">
        <v>134</v>
      </c>
      <c r="E24" s="2">
        <v>7</v>
      </c>
      <c r="F24" s="22" t="s">
        <v>188</v>
      </c>
      <c r="G24" s="2" t="s">
        <v>1322</v>
      </c>
      <c r="H24" s="2" t="s">
        <v>582</v>
      </c>
      <c r="I24" s="2" t="s">
        <v>1323</v>
      </c>
      <c r="J24" s="2" t="s">
        <v>169</v>
      </c>
      <c r="K24" s="2" t="s">
        <v>19</v>
      </c>
      <c r="L24" s="7"/>
      <c r="M24">
        <v>9</v>
      </c>
    </row>
    <row r="25" spans="1:13">
      <c r="A25" s="2">
        <v>15</v>
      </c>
      <c r="B25" s="3" t="str">
        <f>IF(A25="","",VLOOKUP(A25,[8]項目編號!$A$2:$B$17,2))</f>
        <v>英語演說</v>
      </c>
      <c r="C25" s="2">
        <v>3</v>
      </c>
      <c r="D25" s="22" t="s">
        <v>134</v>
      </c>
      <c r="E25" s="2">
        <v>7</v>
      </c>
      <c r="F25" s="22" t="s">
        <v>188</v>
      </c>
      <c r="G25" s="2" t="s">
        <v>1324</v>
      </c>
      <c r="H25" s="26" t="s">
        <v>171</v>
      </c>
      <c r="I25" s="26" t="s">
        <v>1325</v>
      </c>
      <c r="J25" s="2" t="s">
        <v>92</v>
      </c>
      <c r="K25" s="2" t="s">
        <v>115</v>
      </c>
      <c r="L25" s="7"/>
      <c r="M25">
        <v>10</v>
      </c>
    </row>
    <row r="26" spans="1:13">
      <c r="A26" s="2">
        <v>15</v>
      </c>
      <c r="B26" s="3" t="str">
        <f>IF(A26="","",VLOOKUP(A26,[9]項目編號!$A$2:$B$17,2))</f>
        <v>英語演說</v>
      </c>
      <c r="C26" s="2">
        <v>3</v>
      </c>
      <c r="D26" s="22" t="s">
        <v>134</v>
      </c>
      <c r="E26" s="2">
        <v>7</v>
      </c>
      <c r="F26" s="22" t="s">
        <v>188</v>
      </c>
      <c r="G26" s="2" t="s">
        <v>1326</v>
      </c>
      <c r="H26" s="2" t="s">
        <v>174</v>
      </c>
      <c r="I26" s="2" t="s">
        <v>1327</v>
      </c>
      <c r="J26" s="2" t="s">
        <v>174</v>
      </c>
      <c r="K26" s="2" t="s">
        <v>19</v>
      </c>
      <c r="L26" s="7"/>
      <c r="M26">
        <v>11</v>
      </c>
    </row>
    <row r="27" spans="1:13">
      <c r="A27" s="2">
        <v>15</v>
      </c>
      <c r="B27" s="3" t="str">
        <f>IF(A27="","",VLOOKUP(A27,[10]項目編號!$A$2:$B$17,2))</f>
        <v>英語演說</v>
      </c>
      <c r="C27" s="2">
        <v>3</v>
      </c>
      <c r="D27" s="22" t="s">
        <v>151</v>
      </c>
      <c r="E27" s="2">
        <v>7</v>
      </c>
      <c r="F27" s="22" t="s">
        <v>188</v>
      </c>
      <c r="G27" s="52" t="s">
        <v>1328</v>
      </c>
      <c r="H27" s="2" t="s">
        <v>826</v>
      </c>
      <c r="I27" s="30" t="s">
        <v>1329</v>
      </c>
      <c r="J27" s="2" t="s">
        <v>319</v>
      </c>
      <c r="K27" s="2" t="s">
        <v>19</v>
      </c>
      <c r="L27" s="7"/>
      <c r="M27">
        <v>12</v>
      </c>
    </row>
    <row r="28" spans="1:13">
      <c r="A28" s="2">
        <v>15</v>
      </c>
      <c r="B28" s="3" t="s">
        <v>1277</v>
      </c>
      <c r="C28" s="2">
        <v>3</v>
      </c>
      <c r="D28" s="22" t="s">
        <v>134</v>
      </c>
      <c r="E28" s="2">
        <v>7</v>
      </c>
      <c r="F28" s="22" t="s">
        <v>188</v>
      </c>
      <c r="G28" s="24" t="s">
        <v>1278</v>
      </c>
      <c r="H28" s="19" t="s">
        <v>148</v>
      </c>
      <c r="I28" s="19" t="s">
        <v>1279</v>
      </c>
      <c r="J28" s="19" t="s">
        <v>150</v>
      </c>
      <c r="K28" s="19" t="s">
        <v>19</v>
      </c>
      <c r="L28" s="7"/>
      <c r="M28" s="56">
        <v>13</v>
      </c>
    </row>
  </sheetData>
  <protectedRanges>
    <protectedRange password="C6D1" sqref="B3:B27 D18:D27" name="範圍1_1_4"/>
    <protectedRange password="C6D1" sqref="D28 B28" name="範圍1_1_4_1"/>
  </protectedRanges>
  <mergeCells count="1">
    <mergeCell ref="A1:L1"/>
  </mergeCells>
  <phoneticPr fontId="2" type="noConversion"/>
  <dataValidations count="4">
    <dataValidation type="list" allowBlank="1" showInputMessage="1" showErrorMessage="1" sqref="K27:K28 K3:K25">
      <formula1>"是,否"</formula1>
    </dataValidation>
    <dataValidation type="textLength" operator="equal" allowBlank="1" showInputMessage="1" showErrorMessage="1" sqref="G25">
      <formula1>10</formula1>
    </dataValidation>
    <dataValidation type="whole" operator="lessThanOrEqual" allowBlank="1" showInputMessage="1" showErrorMessage="1" sqref="A3:A28">
      <formula1>14</formula1>
    </dataValidation>
    <dataValidation type="whole" operator="lessThanOrEqual" allowBlank="1" showInputMessage="1" showErrorMessage="1" sqref="C3:C28">
      <formula1>5</formula1>
    </dataValidation>
  </dataValidations>
  <pageMargins left="0.25" right="0.25"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Normal="100" workbookViewId="0">
      <selection activeCell="O23" sqref="O23"/>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1371</v>
      </c>
    </row>
    <row r="3" spans="1:13">
      <c r="A3" s="2">
        <v>16</v>
      </c>
      <c r="B3" s="3" t="str">
        <f>IF(A3="","",VLOOKUP(A3,[4]項目編號!$A$2:$B$17,2))</f>
        <v>英語作文</v>
      </c>
      <c r="C3" s="18">
        <v>3</v>
      </c>
      <c r="D3" s="22" t="s">
        <v>151</v>
      </c>
      <c r="E3" s="15">
        <v>7</v>
      </c>
      <c r="F3" s="22" t="s">
        <v>188</v>
      </c>
      <c r="G3" s="2" t="s">
        <v>1330</v>
      </c>
      <c r="H3" s="2" t="s">
        <v>296</v>
      </c>
      <c r="I3" s="6" t="s">
        <v>1331</v>
      </c>
      <c r="J3" s="2" t="s">
        <v>296</v>
      </c>
      <c r="K3" s="2" t="s">
        <v>19</v>
      </c>
      <c r="L3" s="7"/>
      <c r="M3">
        <v>1</v>
      </c>
    </row>
    <row r="4" spans="1:13">
      <c r="A4" s="2">
        <v>16</v>
      </c>
      <c r="B4" s="3" t="str">
        <f>IF(A4="","",VLOOKUP(A4,[15]項目編號!$A$2:$B$17,2))</f>
        <v>英語作文</v>
      </c>
      <c r="C4" s="2">
        <v>3</v>
      </c>
      <c r="D4" s="22" t="s">
        <v>151</v>
      </c>
      <c r="E4" s="2">
        <v>7</v>
      </c>
      <c r="F4" s="22" t="s">
        <v>188</v>
      </c>
      <c r="G4" s="2" t="s">
        <v>1332</v>
      </c>
      <c r="H4" s="2" t="s">
        <v>794</v>
      </c>
      <c r="I4" s="2" t="s">
        <v>1333</v>
      </c>
      <c r="J4" s="2" t="s">
        <v>794</v>
      </c>
      <c r="K4" s="2" t="s">
        <v>19</v>
      </c>
      <c r="L4" s="7"/>
      <c r="M4">
        <v>2</v>
      </c>
    </row>
    <row r="5" spans="1:13">
      <c r="A5" s="2">
        <v>16</v>
      </c>
      <c r="B5" s="3" t="str">
        <f>IF(A5="","",VLOOKUP(A5,[5]項目編號!$A$2:$B$17,2))</f>
        <v>英語作文</v>
      </c>
      <c r="C5" s="2">
        <v>3</v>
      </c>
      <c r="D5" s="22" t="s">
        <v>151</v>
      </c>
      <c r="E5" s="2">
        <v>7</v>
      </c>
      <c r="F5" s="22" t="s">
        <v>188</v>
      </c>
      <c r="G5" s="2" t="s">
        <v>1334</v>
      </c>
      <c r="H5" s="2" t="s">
        <v>145</v>
      </c>
      <c r="I5" s="2" t="s">
        <v>1335</v>
      </c>
      <c r="J5" s="2" t="s">
        <v>145</v>
      </c>
      <c r="K5" s="2" t="s">
        <v>19</v>
      </c>
      <c r="L5" s="7"/>
      <c r="M5">
        <v>3</v>
      </c>
    </row>
    <row r="6" spans="1:13">
      <c r="A6" s="2">
        <v>16</v>
      </c>
      <c r="B6" s="3" t="str">
        <f>IF(A6="","",VLOOKUP(A6,[5]項目編號!$A$2:$B$17,2))</f>
        <v>英語作文</v>
      </c>
      <c r="C6" s="2">
        <v>3</v>
      </c>
      <c r="D6" s="22" t="s">
        <v>151</v>
      </c>
      <c r="E6" s="2">
        <v>7</v>
      </c>
      <c r="F6" s="22" t="s">
        <v>188</v>
      </c>
      <c r="G6" s="2" t="s">
        <v>1336</v>
      </c>
      <c r="H6" s="2" t="s">
        <v>145</v>
      </c>
      <c r="I6" s="2" t="s">
        <v>1337</v>
      </c>
      <c r="J6" s="2" t="s">
        <v>145</v>
      </c>
      <c r="K6" s="2" t="s">
        <v>19</v>
      </c>
      <c r="L6" s="7"/>
      <c r="M6">
        <v>4</v>
      </c>
    </row>
    <row r="7" spans="1:13">
      <c r="A7" s="2">
        <v>16</v>
      </c>
      <c r="B7" s="3" t="str">
        <f>IF(A7="","",VLOOKUP(A7,[16]項目編號!$A$2:$B$17,2))</f>
        <v>英語作文</v>
      </c>
      <c r="C7" s="2">
        <v>3</v>
      </c>
      <c r="D7" s="22" t="s">
        <v>151</v>
      </c>
      <c r="E7" s="2">
        <v>7</v>
      </c>
      <c r="F7" s="22" t="s">
        <v>188</v>
      </c>
      <c r="G7" s="2" t="s">
        <v>1338</v>
      </c>
      <c r="H7" s="2" t="s">
        <v>471</v>
      </c>
      <c r="I7" s="2" t="s">
        <v>1311</v>
      </c>
      <c r="J7" s="2" t="s">
        <v>471</v>
      </c>
      <c r="K7" s="2" t="s">
        <v>19</v>
      </c>
      <c r="L7" s="7"/>
      <c r="M7">
        <v>5</v>
      </c>
    </row>
    <row r="8" spans="1:13">
      <c r="A8" s="23">
        <v>16</v>
      </c>
      <c r="B8" s="3" t="s">
        <v>1312</v>
      </c>
      <c r="C8" s="2">
        <v>3</v>
      </c>
      <c r="D8" s="22" t="s">
        <v>151</v>
      </c>
      <c r="E8" s="2">
        <v>7</v>
      </c>
      <c r="F8" s="22" t="s">
        <v>188</v>
      </c>
      <c r="G8" s="24" t="s">
        <v>1339</v>
      </c>
      <c r="H8" s="19" t="s">
        <v>148</v>
      </c>
      <c r="I8" s="19" t="s">
        <v>1279</v>
      </c>
      <c r="J8" s="19" t="s">
        <v>150</v>
      </c>
      <c r="K8" s="19" t="s">
        <v>19</v>
      </c>
      <c r="L8" s="7"/>
      <c r="M8">
        <v>6</v>
      </c>
    </row>
    <row r="9" spans="1:13">
      <c r="A9" s="17">
        <v>16</v>
      </c>
      <c r="B9" s="3" t="s">
        <v>1312</v>
      </c>
      <c r="C9" s="1">
        <v>3</v>
      </c>
      <c r="D9" s="22" t="s">
        <v>151</v>
      </c>
      <c r="E9" s="17">
        <v>7</v>
      </c>
      <c r="F9" s="22" t="s">
        <v>188</v>
      </c>
      <c r="G9" s="17" t="s">
        <v>1340</v>
      </c>
      <c r="H9" s="1" t="s">
        <v>153</v>
      </c>
      <c r="I9" s="1" t="s">
        <v>1341</v>
      </c>
      <c r="J9" s="1" t="s">
        <v>153</v>
      </c>
      <c r="K9" s="1" t="s">
        <v>19</v>
      </c>
      <c r="L9" s="25"/>
      <c r="M9">
        <v>7</v>
      </c>
    </row>
    <row r="10" spans="1:13">
      <c r="A10" s="17">
        <v>16</v>
      </c>
      <c r="B10" s="3" t="s">
        <v>1312</v>
      </c>
      <c r="C10" s="1">
        <v>3</v>
      </c>
      <c r="D10" s="22" t="s">
        <v>151</v>
      </c>
      <c r="E10" s="17">
        <v>7</v>
      </c>
      <c r="F10" s="22" t="s">
        <v>188</v>
      </c>
      <c r="G10" s="17" t="s">
        <v>1342</v>
      </c>
      <c r="H10" s="1" t="s">
        <v>153</v>
      </c>
      <c r="I10" s="1" t="s">
        <v>1343</v>
      </c>
      <c r="J10" s="1" t="s">
        <v>153</v>
      </c>
      <c r="K10" s="1" t="s">
        <v>19</v>
      </c>
      <c r="L10" s="25"/>
      <c r="M10">
        <v>8</v>
      </c>
    </row>
    <row r="11" spans="1:13">
      <c r="A11" s="2">
        <v>16</v>
      </c>
      <c r="B11" s="3" t="s">
        <v>1312</v>
      </c>
      <c r="C11" s="1">
        <v>3</v>
      </c>
      <c r="D11" s="22" t="s">
        <v>134</v>
      </c>
      <c r="E11" s="2">
        <v>7</v>
      </c>
      <c r="F11" s="22" t="s">
        <v>188</v>
      </c>
      <c r="G11" s="18" t="s">
        <v>1344</v>
      </c>
      <c r="H11" s="2" t="s">
        <v>372</v>
      </c>
      <c r="I11" s="2" t="s">
        <v>1345</v>
      </c>
      <c r="J11" s="2" t="s">
        <v>372</v>
      </c>
      <c r="K11" s="2" t="s">
        <v>521</v>
      </c>
      <c r="L11" s="7"/>
      <c r="M11">
        <v>9</v>
      </c>
    </row>
    <row r="12" spans="1:13">
      <c r="A12" s="15">
        <v>16</v>
      </c>
      <c r="B12" s="3" t="s">
        <v>1346</v>
      </c>
      <c r="C12" s="18">
        <v>3</v>
      </c>
      <c r="D12" s="22" t="s">
        <v>134</v>
      </c>
      <c r="E12" s="2">
        <v>7</v>
      </c>
      <c r="F12" s="22" t="s">
        <v>188</v>
      </c>
      <c r="G12" s="2" t="s">
        <v>1347</v>
      </c>
      <c r="H12" s="2" t="s">
        <v>159</v>
      </c>
      <c r="I12" s="2" t="s">
        <v>1319</v>
      </c>
      <c r="J12" s="2" t="s">
        <v>161</v>
      </c>
      <c r="K12" s="2" t="s">
        <v>19</v>
      </c>
      <c r="L12" s="7"/>
      <c r="M12">
        <v>10</v>
      </c>
    </row>
    <row r="13" spans="1:13">
      <c r="A13" s="15">
        <v>16</v>
      </c>
      <c r="B13" s="3" t="s">
        <v>1346</v>
      </c>
      <c r="C13" s="18">
        <v>3</v>
      </c>
      <c r="D13" s="22" t="s">
        <v>134</v>
      </c>
      <c r="E13" s="2">
        <v>7</v>
      </c>
      <c r="F13" s="22" t="s">
        <v>188</v>
      </c>
      <c r="G13" s="2" t="s">
        <v>1348</v>
      </c>
      <c r="H13" s="2" t="s">
        <v>159</v>
      </c>
      <c r="I13" s="2" t="s">
        <v>1349</v>
      </c>
      <c r="J13" s="2" t="s">
        <v>161</v>
      </c>
      <c r="K13" s="2" t="s">
        <v>19</v>
      </c>
      <c r="L13" s="7"/>
      <c r="M13">
        <v>11</v>
      </c>
    </row>
    <row r="14" spans="1:13">
      <c r="A14" s="15">
        <v>16</v>
      </c>
      <c r="B14" s="3" t="s">
        <v>1346</v>
      </c>
      <c r="C14" s="2">
        <v>3</v>
      </c>
      <c r="D14" s="22" t="s">
        <v>134</v>
      </c>
      <c r="E14" s="2">
        <v>7</v>
      </c>
      <c r="F14" s="22" t="s">
        <v>188</v>
      </c>
      <c r="G14" s="15" t="s">
        <v>1350</v>
      </c>
      <c r="H14" s="2" t="s">
        <v>311</v>
      </c>
      <c r="I14" s="18" t="s">
        <v>1351</v>
      </c>
      <c r="J14" s="2" t="s">
        <v>311</v>
      </c>
      <c r="K14" s="2" t="s">
        <v>19</v>
      </c>
      <c r="L14" s="7"/>
      <c r="M14">
        <v>12</v>
      </c>
    </row>
    <row r="15" spans="1:13">
      <c r="A15" s="2">
        <v>16</v>
      </c>
      <c r="B15" s="3" t="str">
        <f>IF(A15="","",VLOOKUP(A15,[7]項目編號!$A$2:$B$17,2))</f>
        <v>英語作文</v>
      </c>
      <c r="C15" s="2">
        <v>3</v>
      </c>
      <c r="D15" s="22" t="s">
        <v>134</v>
      </c>
      <c r="E15" s="2">
        <v>7</v>
      </c>
      <c r="F15" s="22" t="s">
        <v>188</v>
      </c>
      <c r="G15" s="2" t="s">
        <v>1352</v>
      </c>
      <c r="H15" s="2" t="s">
        <v>481</v>
      </c>
      <c r="I15" s="2" t="s">
        <v>1353</v>
      </c>
      <c r="J15" s="2" t="s">
        <v>169</v>
      </c>
      <c r="K15" s="2" t="s">
        <v>19</v>
      </c>
      <c r="L15" s="7"/>
      <c r="M15">
        <v>13</v>
      </c>
    </row>
    <row r="16" spans="1:13">
      <c r="A16" s="2">
        <v>16</v>
      </c>
      <c r="B16" s="3" t="s">
        <v>1312</v>
      </c>
      <c r="C16" s="2">
        <v>3</v>
      </c>
      <c r="D16" s="22" t="s">
        <v>134</v>
      </c>
      <c r="E16" s="2">
        <v>7</v>
      </c>
      <c r="F16" s="22" t="s">
        <v>188</v>
      </c>
      <c r="G16" s="2" t="s">
        <v>1354</v>
      </c>
      <c r="H16" s="26" t="s">
        <v>314</v>
      </c>
      <c r="I16" s="26" t="s">
        <v>1355</v>
      </c>
      <c r="J16" s="2" t="s">
        <v>92</v>
      </c>
      <c r="K16" s="2" t="s">
        <v>316</v>
      </c>
      <c r="L16" s="7"/>
      <c r="M16">
        <v>14</v>
      </c>
    </row>
    <row r="17" spans="1:13">
      <c r="A17" s="2">
        <v>16</v>
      </c>
      <c r="B17" s="3" t="s">
        <v>1312</v>
      </c>
      <c r="C17" s="2">
        <v>3</v>
      </c>
      <c r="D17" s="22" t="s">
        <v>134</v>
      </c>
      <c r="E17" s="2">
        <v>7</v>
      </c>
      <c r="F17" s="22" t="s">
        <v>188</v>
      </c>
      <c r="G17" s="2" t="s">
        <v>1356</v>
      </c>
      <c r="H17" s="26" t="s">
        <v>314</v>
      </c>
      <c r="I17" s="26" t="s">
        <v>1357</v>
      </c>
      <c r="J17" s="2" t="s">
        <v>92</v>
      </c>
      <c r="K17" s="2" t="s">
        <v>316</v>
      </c>
      <c r="L17" s="7"/>
      <c r="M17">
        <v>15</v>
      </c>
    </row>
    <row r="18" spans="1:13">
      <c r="A18" s="2">
        <v>16</v>
      </c>
      <c r="B18" s="3" t="str">
        <f>IF(A18="","",VLOOKUP(A18,[9]項目編號!$A$2:$B$17,2))</f>
        <v>英語作文</v>
      </c>
      <c r="C18" s="2">
        <v>3</v>
      </c>
      <c r="D18" s="22" t="s">
        <v>134</v>
      </c>
      <c r="E18" s="2">
        <v>7</v>
      </c>
      <c r="F18" s="22" t="s">
        <v>188</v>
      </c>
      <c r="G18" s="2" t="s">
        <v>1358</v>
      </c>
      <c r="H18" s="2" t="s">
        <v>174</v>
      </c>
      <c r="I18" s="2" t="s">
        <v>1359</v>
      </c>
      <c r="J18" s="2" t="s">
        <v>174</v>
      </c>
      <c r="K18" s="2" t="s">
        <v>19</v>
      </c>
      <c r="L18" s="7"/>
      <c r="M18">
        <v>16</v>
      </c>
    </row>
    <row r="19" spans="1:13">
      <c r="A19" s="2">
        <v>16</v>
      </c>
      <c r="B19" s="3" t="str">
        <f>IF(A19="","",VLOOKUP(A19,[10]項目編號!$A$2:$B$17,2))</f>
        <v>英語作文</v>
      </c>
      <c r="C19" s="2">
        <v>3</v>
      </c>
      <c r="D19" s="22" t="s">
        <v>134</v>
      </c>
      <c r="E19" s="2">
        <v>7</v>
      </c>
      <c r="F19" s="22" t="s">
        <v>188</v>
      </c>
      <c r="G19" s="52" t="s">
        <v>1360</v>
      </c>
      <c r="H19" s="2" t="s">
        <v>177</v>
      </c>
      <c r="I19" s="30" t="s">
        <v>1361</v>
      </c>
      <c r="J19" s="2" t="s">
        <v>319</v>
      </c>
      <c r="K19" s="2" t="s">
        <v>19</v>
      </c>
      <c r="L19" s="7"/>
      <c r="M19">
        <v>17</v>
      </c>
    </row>
    <row r="20" spans="1:13">
      <c r="A20" s="2">
        <v>16</v>
      </c>
      <c r="B20" s="3" t="str">
        <f>IF(A20="","",VLOOKUP(A20,[10]項目編號!$A$2:$B$17,2))</f>
        <v>英語作文</v>
      </c>
      <c r="C20" s="2">
        <v>3</v>
      </c>
      <c r="D20" s="22" t="s">
        <v>134</v>
      </c>
      <c r="E20" s="2">
        <v>7</v>
      </c>
      <c r="F20" s="22" t="s">
        <v>188</v>
      </c>
      <c r="G20" s="52" t="s">
        <v>1362</v>
      </c>
      <c r="H20" s="2" t="s">
        <v>177</v>
      </c>
      <c r="I20" s="30" t="s">
        <v>1363</v>
      </c>
      <c r="J20" s="2" t="s">
        <v>179</v>
      </c>
      <c r="K20" s="2" t="s">
        <v>19</v>
      </c>
      <c r="L20" s="7"/>
      <c r="M20" s="56">
        <v>18</v>
      </c>
    </row>
  </sheetData>
  <protectedRanges>
    <protectedRange password="C6D1" sqref="D3:D9 B3:B20" name="範圍1_1_4"/>
  </protectedRanges>
  <mergeCells count="1">
    <mergeCell ref="A1:L1"/>
  </mergeCells>
  <phoneticPr fontId="2" type="noConversion"/>
  <dataValidations count="3">
    <dataValidation type="list" allowBlank="1" showInputMessage="1" showErrorMessage="1" sqref="K3:K20">
      <formula1>"是,否"</formula1>
    </dataValidation>
    <dataValidation type="whole" operator="lessThanOrEqual" allowBlank="1" showInputMessage="1" showErrorMessage="1" sqref="C3:C20">
      <formula1>5</formula1>
    </dataValidation>
    <dataValidation type="whole" operator="lessThanOrEqual" allowBlank="1" showInputMessage="1" showErrorMessage="1" sqref="A3:A20">
      <formula1>14</formula1>
    </dataValidation>
  </dataValidations>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A25" zoomScale="90" zoomScaleNormal="90" workbookViewId="0">
      <selection activeCell="H42" sqref="H42"/>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1365</v>
      </c>
    </row>
    <row r="3" spans="1:13">
      <c r="A3" s="2">
        <v>1</v>
      </c>
      <c r="B3" s="3" t="str">
        <f>IF(A3="","",VLOOKUP(A3,[1]項目編號!$A$2:$B$17,2))</f>
        <v>國語演說</v>
      </c>
      <c r="C3" s="2">
        <v>1</v>
      </c>
      <c r="D3" s="4" t="s">
        <v>13</v>
      </c>
      <c r="E3" s="2">
        <v>1</v>
      </c>
      <c r="F3" s="5" t="s">
        <v>14</v>
      </c>
      <c r="G3" s="2" t="s">
        <v>15</v>
      </c>
      <c r="H3" s="2" t="s">
        <v>16</v>
      </c>
      <c r="I3" s="2" t="s">
        <v>17</v>
      </c>
      <c r="J3" s="2" t="s">
        <v>18</v>
      </c>
      <c r="K3" s="2" t="s">
        <v>19</v>
      </c>
      <c r="L3" s="7"/>
      <c r="M3">
        <v>1</v>
      </c>
    </row>
    <row r="4" spans="1:13">
      <c r="A4" s="2">
        <v>1</v>
      </c>
      <c r="B4" s="3" t="str">
        <f>IF(A4="","",VLOOKUP(A4,[1]項目編號!$A$2:$B$17,2))</f>
        <v>國語演說</v>
      </c>
      <c r="C4" s="2">
        <v>1</v>
      </c>
      <c r="D4" s="4" t="s">
        <v>13</v>
      </c>
      <c r="E4" s="2">
        <v>1</v>
      </c>
      <c r="F4" s="5" t="s">
        <v>14</v>
      </c>
      <c r="G4" s="2" t="s">
        <v>20</v>
      </c>
      <c r="H4" s="2" t="s">
        <v>21</v>
      </c>
      <c r="I4" s="2" t="s">
        <v>22</v>
      </c>
      <c r="J4" s="2" t="s">
        <v>21</v>
      </c>
      <c r="K4" s="2" t="s">
        <v>19</v>
      </c>
      <c r="L4" s="7"/>
      <c r="M4">
        <v>2</v>
      </c>
    </row>
    <row r="5" spans="1:13">
      <c r="A5" s="2">
        <v>1</v>
      </c>
      <c r="B5" s="3" t="str">
        <f>IF(A5="","",VLOOKUP(A5,[1]項目編號!$A$2:$B$17,2))</f>
        <v>國語演說</v>
      </c>
      <c r="C5" s="2">
        <v>1</v>
      </c>
      <c r="D5" s="4" t="s">
        <v>13</v>
      </c>
      <c r="E5" s="2">
        <v>1</v>
      </c>
      <c r="F5" s="5" t="s">
        <v>14</v>
      </c>
      <c r="G5" s="2" t="s">
        <v>23</v>
      </c>
      <c r="H5" s="2" t="s">
        <v>24</v>
      </c>
      <c r="I5" s="2" t="s">
        <v>25</v>
      </c>
      <c r="J5" s="2" t="s">
        <v>24</v>
      </c>
      <c r="K5" s="2" t="s">
        <v>26</v>
      </c>
      <c r="L5" s="7"/>
      <c r="M5">
        <v>3</v>
      </c>
    </row>
    <row r="6" spans="1:13">
      <c r="A6" s="8">
        <v>1</v>
      </c>
      <c r="B6" s="3" t="s">
        <v>27</v>
      </c>
      <c r="C6" s="9">
        <v>1</v>
      </c>
      <c r="D6" s="4" t="s">
        <v>28</v>
      </c>
      <c r="E6" s="9">
        <v>2</v>
      </c>
      <c r="F6" s="5" t="s">
        <v>29</v>
      </c>
      <c r="G6" s="9" t="s">
        <v>30</v>
      </c>
      <c r="H6" s="9" t="s">
        <v>31</v>
      </c>
      <c r="I6" s="8" t="s">
        <v>32</v>
      </c>
      <c r="J6" s="8" t="s">
        <v>31</v>
      </c>
      <c r="K6" s="8" t="s">
        <v>19</v>
      </c>
      <c r="L6" s="11"/>
      <c r="M6">
        <v>4</v>
      </c>
    </row>
    <row r="7" spans="1:13">
      <c r="A7" s="8">
        <v>1</v>
      </c>
      <c r="B7" s="3" t="s">
        <v>27</v>
      </c>
      <c r="C7" s="8">
        <v>1</v>
      </c>
      <c r="D7" s="4" t="s">
        <v>28</v>
      </c>
      <c r="E7" s="9">
        <v>2</v>
      </c>
      <c r="F7" s="5" t="s">
        <v>29</v>
      </c>
      <c r="G7" s="9" t="s">
        <v>33</v>
      </c>
      <c r="H7" s="9" t="s">
        <v>34</v>
      </c>
      <c r="I7" s="9" t="s">
        <v>35</v>
      </c>
      <c r="J7" s="9" t="s">
        <v>34</v>
      </c>
      <c r="K7" s="12" t="s">
        <v>19</v>
      </c>
      <c r="L7" s="13"/>
      <c r="M7">
        <v>5</v>
      </c>
    </row>
    <row r="8" spans="1:13">
      <c r="A8" s="14">
        <v>1</v>
      </c>
      <c r="B8" s="3" t="s">
        <v>36</v>
      </c>
      <c r="C8" s="2">
        <v>1</v>
      </c>
      <c r="D8" s="4" t="s">
        <v>13</v>
      </c>
      <c r="E8" s="14">
        <v>3</v>
      </c>
      <c r="F8" s="4" t="s">
        <v>37</v>
      </c>
      <c r="G8" s="14" t="s">
        <v>38</v>
      </c>
      <c r="H8" s="2" t="s">
        <v>39</v>
      </c>
      <c r="I8" s="2" t="s">
        <v>40</v>
      </c>
      <c r="J8" s="2" t="s">
        <v>39</v>
      </c>
      <c r="K8" s="2" t="s">
        <v>19</v>
      </c>
      <c r="L8" s="7"/>
      <c r="M8">
        <v>6</v>
      </c>
    </row>
    <row r="9" spans="1:13">
      <c r="A9" s="14">
        <v>1</v>
      </c>
      <c r="B9" s="3" t="s">
        <v>36</v>
      </c>
      <c r="C9" s="2">
        <v>1</v>
      </c>
      <c r="D9" s="4" t="s">
        <v>13</v>
      </c>
      <c r="E9" s="14">
        <v>3</v>
      </c>
      <c r="F9" s="4" t="s">
        <v>41</v>
      </c>
      <c r="G9" s="14" t="s">
        <v>42</v>
      </c>
      <c r="H9" s="2" t="s">
        <v>43</v>
      </c>
      <c r="I9" s="2" t="s">
        <v>44</v>
      </c>
      <c r="J9" s="2" t="s">
        <v>43</v>
      </c>
      <c r="K9" s="2" t="s">
        <v>19</v>
      </c>
      <c r="L9" s="7"/>
      <c r="M9">
        <v>7</v>
      </c>
    </row>
    <row r="10" spans="1:13">
      <c r="A10" s="2">
        <v>1</v>
      </c>
      <c r="B10" s="3" t="str">
        <f>IF(A10="","",VLOOKUP(A10,[2]項目編號!$A$2:$B$17,2))</f>
        <v>國語演說</v>
      </c>
      <c r="C10" s="2">
        <v>1</v>
      </c>
      <c r="D10" s="4" t="s">
        <v>13</v>
      </c>
      <c r="E10" s="2">
        <v>4</v>
      </c>
      <c r="F10" s="5" t="s">
        <v>45</v>
      </c>
      <c r="G10" s="2" t="s">
        <v>46</v>
      </c>
      <c r="H10" s="2" t="s">
        <v>47</v>
      </c>
      <c r="I10" s="2" t="s">
        <v>48</v>
      </c>
      <c r="J10" s="2" t="s">
        <v>47</v>
      </c>
      <c r="K10" s="2" t="s">
        <v>19</v>
      </c>
      <c r="L10" s="7"/>
      <c r="M10">
        <v>8</v>
      </c>
    </row>
    <row r="11" spans="1:13">
      <c r="A11" s="2">
        <v>1</v>
      </c>
      <c r="B11" s="3" t="str">
        <f>IF(A11="","",VLOOKUP(A11,[2]項目編號!$A$2:$B$17,2))</f>
        <v>國語演說</v>
      </c>
      <c r="C11" s="2">
        <v>1</v>
      </c>
      <c r="D11" s="4" t="s">
        <v>13</v>
      </c>
      <c r="E11" s="2">
        <v>4</v>
      </c>
      <c r="F11" s="5" t="s">
        <v>49</v>
      </c>
      <c r="G11" s="2" t="s">
        <v>50</v>
      </c>
      <c r="H11" s="2" t="s">
        <v>51</v>
      </c>
      <c r="I11" s="2" t="s">
        <v>52</v>
      </c>
      <c r="J11" s="2" t="s">
        <v>53</v>
      </c>
      <c r="K11" s="2" t="s">
        <v>26</v>
      </c>
      <c r="L11" s="7"/>
      <c r="M11">
        <v>9</v>
      </c>
    </row>
    <row r="12" spans="1:13">
      <c r="A12" s="2">
        <v>1</v>
      </c>
      <c r="B12" s="3" t="s">
        <v>27</v>
      </c>
      <c r="C12" s="2">
        <v>1</v>
      </c>
      <c r="D12" s="4" t="s">
        <v>13</v>
      </c>
      <c r="E12" s="2">
        <v>5</v>
      </c>
      <c r="F12" s="5" t="s">
        <v>54</v>
      </c>
      <c r="G12" s="2" t="s">
        <v>55</v>
      </c>
      <c r="H12" s="2" t="s">
        <v>56</v>
      </c>
      <c r="I12" s="2" t="s">
        <v>57</v>
      </c>
      <c r="J12" s="2" t="s">
        <v>58</v>
      </c>
      <c r="K12" s="2" t="s">
        <v>19</v>
      </c>
      <c r="L12" s="7"/>
      <c r="M12">
        <v>10</v>
      </c>
    </row>
    <row r="13" spans="1:13">
      <c r="A13" s="2">
        <v>1</v>
      </c>
      <c r="B13" s="3" t="s">
        <v>27</v>
      </c>
      <c r="C13" s="2">
        <v>1</v>
      </c>
      <c r="D13" s="4" t="s">
        <v>13</v>
      </c>
      <c r="E13" s="2">
        <v>5</v>
      </c>
      <c r="F13" s="5" t="s">
        <v>59</v>
      </c>
      <c r="G13" s="2" t="s">
        <v>60</v>
      </c>
      <c r="H13" s="14" t="s">
        <v>61</v>
      </c>
      <c r="I13" s="2" t="s">
        <v>62</v>
      </c>
      <c r="J13" s="2" t="s">
        <v>63</v>
      </c>
      <c r="K13" s="2" t="s">
        <v>19</v>
      </c>
      <c r="L13" s="7"/>
      <c r="M13">
        <v>11</v>
      </c>
    </row>
    <row r="14" spans="1:13">
      <c r="A14" s="2">
        <v>1</v>
      </c>
      <c r="B14" s="3" t="str">
        <f>IF(A14="","",VLOOKUP(A14,[3]項目編號!$A$2:$B$17,2))</f>
        <v>國語演說</v>
      </c>
      <c r="C14" s="2">
        <v>1</v>
      </c>
      <c r="D14" s="4" t="s">
        <v>13</v>
      </c>
      <c r="E14" s="2">
        <v>6</v>
      </c>
      <c r="F14" s="16" t="s">
        <v>64</v>
      </c>
      <c r="G14" s="15" t="s">
        <v>65</v>
      </c>
      <c r="H14" s="2" t="s">
        <v>66</v>
      </c>
      <c r="I14" s="2" t="s">
        <v>67</v>
      </c>
      <c r="J14" s="2" t="s">
        <v>68</v>
      </c>
      <c r="K14" s="2" t="s">
        <v>19</v>
      </c>
      <c r="L14" s="7"/>
      <c r="M14">
        <v>12</v>
      </c>
    </row>
    <row r="15" spans="1:13">
      <c r="A15" s="2">
        <v>1</v>
      </c>
      <c r="B15" s="3" t="str">
        <f>IF(A15="","",VLOOKUP(A15,[3]項目編號!$A$2:$B$17,2))</f>
        <v>國語演說</v>
      </c>
      <c r="C15" s="2">
        <v>1</v>
      </c>
      <c r="D15" s="4" t="s">
        <v>13</v>
      </c>
      <c r="E15" s="2">
        <v>6</v>
      </c>
      <c r="F15" s="16" t="s">
        <v>64</v>
      </c>
      <c r="G15" s="17" t="s">
        <v>69</v>
      </c>
      <c r="H15" s="2" t="s">
        <v>70</v>
      </c>
      <c r="I15" s="1" t="s">
        <v>71</v>
      </c>
      <c r="J15" s="2" t="s">
        <v>72</v>
      </c>
      <c r="K15" s="1" t="s">
        <v>19</v>
      </c>
      <c r="L15" s="7"/>
      <c r="M15" s="56">
        <v>13</v>
      </c>
    </row>
    <row r="16" spans="1:13">
      <c r="A16" s="2">
        <v>1</v>
      </c>
      <c r="B16" s="3" t="str">
        <f>IF(A16="","",VLOOKUP(A16,[1]項目編號!$A$2:$B$17,2))</f>
        <v>國語演說</v>
      </c>
      <c r="C16" s="2">
        <v>2</v>
      </c>
      <c r="D16" s="4" t="s">
        <v>73</v>
      </c>
      <c r="E16" s="2">
        <v>1</v>
      </c>
      <c r="F16" s="5" t="s">
        <v>74</v>
      </c>
      <c r="G16" s="2" t="s">
        <v>75</v>
      </c>
      <c r="H16" s="2" t="s">
        <v>76</v>
      </c>
      <c r="I16" s="2" t="s">
        <v>77</v>
      </c>
      <c r="J16" s="2" t="s">
        <v>78</v>
      </c>
      <c r="K16" s="2" t="s">
        <v>19</v>
      </c>
      <c r="L16" s="7"/>
      <c r="M16">
        <v>1</v>
      </c>
    </row>
    <row r="17" spans="1:13">
      <c r="A17" s="2">
        <v>1</v>
      </c>
      <c r="B17" s="3" t="str">
        <f>IF(A17="","",VLOOKUP(A17,[1]項目編號!$A$2:$B$17,2))</f>
        <v>國語演說</v>
      </c>
      <c r="C17" s="2">
        <v>2</v>
      </c>
      <c r="D17" s="4" t="s">
        <v>73</v>
      </c>
      <c r="E17" s="2">
        <v>1</v>
      </c>
      <c r="F17" s="5" t="s">
        <v>14</v>
      </c>
      <c r="G17" s="2" t="s">
        <v>79</v>
      </c>
      <c r="H17" s="2" t="s">
        <v>80</v>
      </c>
      <c r="I17" s="2" t="s">
        <v>81</v>
      </c>
      <c r="J17" s="2" t="s">
        <v>82</v>
      </c>
      <c r="K17" s="2" t="s">
        <v>26</v>
      </c>
      <c r="L17" s="7"/>
      <c r="M17">
        <v>2</v>
      </c>
    </row>
    <row r="18" spans="1:13">
      <c r="A18" s="2">
        <v>1</v>
      </c>
      <c r="B18" s="3" t="str">
        <f>IF(A18="","",VLOOKUP(A18,[1]項目編號!$A$2:$B$17,2))</f>
        <v>國語演說</v>
      </c>
      <c r="C18" s="2">
        <v>2</v>
      </c>
      <c r="D18" s="4" t="s">
        <v>73</v>
      </c>
      <c r="E18" s="2">
        <v>1</v>
      </c>
      <c r="F18" s="5" t="s">
        <v>14</v>
      </c>
      <c r="G18" s="2" t="s">
        <v>83</v>
      </c>
      <c r="H18" s="2" t="s">
        <v>84</v>
      </c>
      <c r="I18" s="2" t="s">
        <v>85</v>
      </c>
      <c r="J18" s="2" t="s">
        <v>84</v>
      </c>
      <c r="K18" s="2" t="s">
        <v>19</v>
      </c>
      <c r="L18" s="7"/>
      <c r="M18">
        <v>3</v>
      </c>
    </row>
    <row r="19" spans="1:13">
      <c r="A19" s="8">
        <v>1</v>
      </c>
      <c r="B19" s="3" t="s">
        <v>86</v>
      </c>
      <c r="C19" s="9">
        <v>2</v>
      </c>
      <c r="D19" s="4" t="s">
        <v>87</v>
      </c>
      <c r="E19" s="9">
        <v>2</v>
      </c>
      <c r="F19" s="5" t="s">
        <v>88</v>
      </c>
      <c r="G19" s="9" t="s">
        <v>89</v>
      </c>
      <c r="H19" s="9" t="s">
        <v>90</v>
      </c>
      <c r="I19" s="9" t="s">
        <v>91</v>
      </c>
      <c r="J19" s="9" t="s">
        <v>92</v>
      </c>
      <c r="K19" s="12" t="s">
        <v>19</v>
      </c>
      <c r="L19" s="20"/>
      <c r="M19">
        <v>4</v>
      </c>
    </row>
    <row r="20" spans="1:13">
      <c r="A20" s="8">
        <v>1</v>
      </c>
      <c r="B20" s="3" t="s">
        <v>27</v>
      </c>
      <c r="C20" s="9">
        <v>2</v>
      </c>
      <c r="D20" s="4" t="s">
        <v>93</v>
      </c>
      <c r="E20" s="9">
        <v>2</v>
      </c>
      <c r="F20" s="5" t="s">
        <v>29</v>
      </c>
      <c r="G20" s="9" t="s">
        <v>94</v>
      </c>
      <c r="H20" s="9" t="s">
        <v>95</v>
      </c>
      <c r="I20" s="9" t="s">
        <v>96</v>
      </c>
      <c r="J20" s="9" t="s">
        <v>95</v>
      </c>
      <c r="K20" s="12" t="s">
        <v>19</v>
      </c>
      <c r="L20" s="20"/>
      <c r="M20">
        <v>5</v>
      </c>
    </row>
    <row r="21" spans="1:13">
      <c r="A21" s="14">
        <v>1</v>
      </c>
      <c r="B21" s="3" t="s">
        <v>36</v>
      </c>
      <c r="C21" s="2">
        <v>2</v>
      </c>
      <c r="D21" s="4" t="s">
        <v>73</v>
      </c>
      <c r="E21" s="14">
        <v>3</v>
      </c>
      <c r="F21" s="4" t="s">
        <v>97</v>
      </c>
      <c r="G21" s="17" t="s">
        <v>98</v>
      </c>
      <c r="H21" s="2" t="s">
        <v>99</v>
      </c>
      <c r="I21" s="18" t="s">
        <v>100</v>
      </c>
      <c r="J21" s="2" t="s">
        <v>99</v>
      </c>
      <c r="K21" s="2" t="s">
        <v>19</v>
      </c>
      <c r="L21" s="7"/>
      <c r="M21">
        <v>6</v>
      </c>
    </row>
    <row r="22" spans="1:13">
      <c r="A22" s="14">
        <v>1</v>
      </c>
      <c r="B22" s="3" t="s">
        <v>36</v>
      </c>
      <c r="C22" s="2">
        <v>2</v>
      </c>
      <c r="D22" s="4" t="s">
        <v>73</v>
      </c>
      <c r="E22" s="14">
        <v>3</v>
      </c>
      <c r="F22" s="4" t="s">
        <v>37</v>
      </c>
      <c r="G22" s="17" t="s">
        <v>101</v>
      </c>
      <c r="H22" s="2" t="s">
        <v>102</v>
      </c>
      <c r="I22" s="18" t="s">
        <v>103</v>
      </c>
      <c r="J22" s="2" t="s">
        <v>102</v>
      </c>
      <c r="K22" s="2" t="s">
        <v>19</v>
      </c>
      <c r="L22" s="7"/>
      <c r="M22">
        <v>7</v>
      </c>
    </row>
    <row r="23" spans="1:13">
      <c r="A23" s="2">
        <v>1</v>
      </c>
      <c r="B23" s="3" t="str">
        <f>IF(A23="","",VLOOKUP(A23,[2]項目編號!$A$2:$B$17,2))</f>
        <v>國語演說</v>
      </c>
      <c r="C23" s="2">
        <v>2</v>
      </c>
      <c r="D23" s="4" t="s">
        <v>73</v>
      </c>
      <c r="E23" s="2">
        <v>4</v>
      </c>
      <c r="F23" s="5" t="s">
        <v>45</v>
      </c>
      <c r="G23" s="2" t="s">
        <v>104</v>
      </c>
      <c r="H23" s="2" t="s">
        <v>105</v>
      </c>
      <c r="I23" s="2" t="s">
        <v>106</v>
      </c>
      <c r="J23" s="2" t="s">
        <v>107</v>
      </c>
      <c r="K23" s="2" t="s">
        <v>19</v>
      </c>
      <c r="L23" s="7"/>
      <c r="M23">
        <v>8</v>
      </c>
    </row>
    <row r="24" spans="1:13">
      <c r="A24" s="2">
        <v>1</v>
      </c>
      <c r="B24" s="3" t="str">
        <f>IF(A24="","",VLOOKUP(A24,[2]項目編號!$A$2:$B$17,2))</f>
        <v>國語演說</v>
      </c>
      <c r="C24" s="2">
        <v>2</v>
      </c>
      <c r="D24" s="4" t="s">
        <v>73</v>
      </c>
      <c r="E24" s="2">
        <v>4</v>
      </c>
      <c r="F24" s="5" t="s">
        <v>108</v>
      </c>
      <c r="G24" s="2" t="s">
        <v>109</v>
      </c>
      <c r="H24" s="2" t="s">
        <v>110</v>
      </c>
      <c r="I24" s="2" t="s">
        <v>111</v>
      </c>
      <c r="J24" s="2" t="s">
        <v>112</v>
      </c>
      <c r="K24" s="2" t="s">
        <v>19</v>
      </c>
      <c r="L24" s="7"/>
      <c r="M24">
        <v>9</v>
      </c>
    </row>
    <row r="25" spans="1:13">
      <c r="A25" s="2">
        <v>1</v>
      </c>
      <c r="B25" s="3" t="str">
        <f>IF(A25="","",VLOOKUP(A25,[2]項目編號!$A$2:$B$17,2))</f>
        <v>國語演說</v>
      </c>
      <c r="C25" s="2">
        <v>2</v>
      </c>
      <c r="D25" s="4" t="s">
        <v>73</v>
      </c>
      <c r="E25" s="2">
        <v>4</v>
      </c>
      <c r="F25" s="5" t="s">
        <v>45</v>
      </c>
      <c r="G25" s="2" t="s">
        <v>113</v>
      </c>
      <c r="H25" s="2" t="s">
        <v>110</v>
      </c>
      <c r="I25" s="2" t="s">
        <v>114</v>
      </c>
      <c r="J25" s="2" t="s">
        <v>110</v>
      </c>
      <c r="K25" s="2" t="s">
        <v>115</v>
      </c>
      <c r="L25" s="21" t="s">
        <v>116</v>
      </c>
      <c r="M25">
        <v>10</v>
      </c>
    </row>
    <row r="26" spans="1:13">
      <c r="A26" s="2">
        <v>1</v>
      </c>
      <c r="B26" s="3" t="s">
        <v>117</v>
      </c>
      <c r="C26" s="2">
        <v>2</v>
      </c>
      <c r="D26" s="4" t="s">
        <v>73</v>
      </c>
      <c r="E26" s="2">
        <v>5</v>
      </c>
      <c r="F26" s="5" t="s">
        <v>59</v>
      </c>
      <c r="G26" s="2" t="s">
        <v>118</v>
      </c>
      <c r="H26" s="2" t="s">
        <v>119</v>
      </c>
      <c r="I26" s="2" t="s">
        <v>120</v>
      </c>
      <c r="J26" s="2" t="s">
        <v>121</v>
      </c>
      <c r="K26" s="2" t="s">
        <v>19</v>
      </c>
      <c r="L26" s="7"/>
      <c r="M26">
        <v>11</v>
      </c>
    </row>
    <row r="27" spans="1:13">
      <c r="A27" s="2">
        <v>1</v>
      </c>
      <c r="B27" s="3" t="s">
        <v>27</v>
      </c>
      <c r="C27" s="2">
        <v>2</v>
      </c>
      <c r="D27" s="4" t="s">
        <v>73</v>
      </c>
      <c r="E27" s="2">
        <v>5</v>
      </c>
      <c r="F27" s="5" t="s">
        <v>122</v>
      </c>
      <c r="G27" s="2" t="s">
        <v>123</v>
      </c>
      <c r="H27" s="2" t="s">
        <v>124</v>
      </c>
      <c r="I27" s="2" t="s">
        <v>125</v>
      </c>
      <c r="J27" s="2" t="s">
        <v>126</v>
      </c>
      <c r="K27" s="2" t="s">
        <v>19</v>
      </c>
      <c r="L27" s="7"/>
      <c r="M27">
        <v>12</v>
      </c>
    </row>
    <row r="28" spans="1:13">
      <c r="A28" s="2">
        <v>1</v>
      </c>
      <c r="B28" s="3" t="str">
        <f>IF(A28="","",VLOOKUP(A28,[3]項目編號!$A$2:$B$17,2))</f>
        <v>國語演說</v>
      </c>
      <c r="C28" s="2">
        <v>2</v>
      </c>
      <c r="D28" s="4" t="s">
        <v>73</v>
      </c>
      <c r="E28" s="2">
        <v>6</v>
      </c>
      <c r="F28" s="16" t="s">
        <v>64</v>
      </c>
      <c r="G28" s="2" t="s">
        <v>127</v>
      </c>
      <c r="H28" s="2" t="s">
        <v>128</v>
      </c>
      <c r="I28" s="2" t="s">
        <v>129</v>
      </c>
      <c r="J28" s="2" t="s">
        <v>130</v>
      </c>
      <c r="K28" s="2" t="s">
        <v>26</v>
      </c>
      <c r="L28" s="7"/>
      <c r="M28">
        <v>13</v>
      </c>
    </row>
    <row r="29" spans="1:13">
      <c r="A29" s="2">
        <v>1</v>
      </c>
      <c r="B29" s="3" t="str">
        <f>IF(A29="","",VLOOKUP(A29,[3]項目編號!$A$2:$B$17,2))</f>
        <v>國語演說</v>
      </c>
      <c r="C29" s="2">
        <v>2</v>
      </c>
      <c r="D29" s="4" t="s">
        <v>73</v>
      </c>
      <c r="E29" s="2">
        <v>6</v>
      </c>
      <c r="F29" s="16" t="s">
        <v>64</v>
      </c>
      <c r="G29" s="2" t="s">
        <v>131</v>
      </c>
      <c r="H29" s="2" t="s">
        <v>132</v>
      </c>
      <c r="I29" s="2" t="s">
        <v>133</v>
      </c>
      <c r="J29" s="2" t="s">
        <v>132</v>
      </c>
      <c r="K29" s="2" t="s">
        <v>19</v>
      </c>
      <c r="L29" s="7"/>
      <c r="M29" s="56">
        <v>14</v>
      </c>
    </row>
    <row r="30" spans="1:13">
      <c r="A30" s="2">
        <v>1</v>
      </c>
      <c r="B30" s="3" t="str">
        <f>IF(A30="","",VLOOKUP(A30,[4]項目編號!$A$2:$B$17,2))</f>
        <v>國語演說</v>
      </c>
      <c r="C30" s="18">
        <v>3</v>
      </c>
      <c r="D30" s="22" t="s">
        <v>134</v>
      </c>
      <c r="E30" s="15">
        <v>7</v>
      </c>
      <c r="F30" s="5" t="s">
        <v>135</v>
      </c>
      <c r="G30" s="2" t="s">
        <v>136</v>
      </c>
      <c r="H30" s="2" t="s">
        <v>137</v>
      </c>
      <c r="I30" s="2" t="s">
        <v>138</v>
      </c>
      <c r="J30" s="2" t="s">
        <v>137</v>
      </c>
      <c r="K30" s="2" t="s">
        <v>19</v>
      </c>
      <c r="L30" s="7"/>
      <c r="M30">
        <v>1</v>
      </c>
    </row>
    <row r="31" spans="1:13">
      <c r="A31" s="2">
        <v>1</v>
      </c>
      <c r="B31" s="3" t="s">
        <v>117</v>
      </c>
      <c r="C31" s="2">
        <v>3</v>
      </c>
      <c r="D31" s="22" t="s">
        <v>134</v>
      </c>
      <c r="E31" s="2">
        <v>7</v>
      </c>
      <c r="F31" s="5" t="s">
        <v>135</v>
      </c>
      <c r="G31" s="15" t="s">
        <v>139</v>
      </c>
      <c r="H31" s="2" t="s">
        <v>140</v>
      </c>
      <c r="I31" s="2" t="s">
        <v>141</v>
      </c>
      <c r="J31" s="2" t="s">
        <v>140</v>
      </c>
      <c r="K31" s="1" t="s">
        <v>115</v>
      </c>
      <c r="L31" s="7"/>
      <c r="M31">
        <v>2</v>
      </c>
    </row>
    <row r="32" spans="1:13">
      <c r="A32" s="2">
        <v>1</v>
      </c>
      <c r="B32" s="3" t="str">
        <f>IF(A32="","",VLOOKUP(A32,[5]項目編號!$A$2:$B$17,2))</f>
        <v>國語演說</v>
      </c>
      <c r="C32" s="2">
        <v>3</v>
      </c>
      <c r="D32" s="16" t="s">
        <v>142</v>
      </c>
      <c r="E32" s="2">
        <v>7</v>
      </c>
      <c r="F32" s="5" t="s">
        <v>143</v>
      </c>
      <c r="G32" s="2" t="s">
        <v>144</v>
      </c>
      <c r="H32" s="2" t="s">
        <v>145</v>
      </c>
      <c r="I32" s="2" t="s">
        <v>146</v>
      </c>
      <c r="J32" s="2" t="s">
        <v>121</v>
      </c>
      <c r="K32" s="2" t="s">
        <v>19</v>
      </c>
      <c r="L32" s="7"/>
      <c r="M32">
        <v>3</v>
      </c>
    </row>
    <row r="33" spans="1:13">
      <c r="A33" s="23">
        <v>1</v>
      </c>
      <c r="B33" s="3" t="s">
        <v>36</v>
      </c>
      <c r="C33" s="2">
        <v>3</v>
      </c>
      <c r="D33" s="16" t="s">
        <v>134</v>
      </c>
      <c r="E33" s="2">
        <v>7</v>
      </c>
      <c r="F33" s="5" t="s">
        <v>143</v>
      </c>
      <c r="G33" s="24" t="s">
        <v>147</v>
      </c>
      <c r="H33" s="19" t="s">
        <v>148</v>
      </c>
      <c r="I33" s="19" t="s">
        <v>149</v>
      </c>
      <c r="J33" s="19" t="s">
        <v>150</v>
      </c>
      <c r="K33" s="19" t="s">
        <v>19</v>
      </c>
      <c r="L33" s="7"/>
      <c r="M33">
        <v>4</v>
      </c>
    </row>
    <row r="34" spans="1:13">
      <c r="A34" s="17">
        <v>1</v>
      </c>
      <c r="B34" s="3" t="s">
        <v>36</v>
      </c>
      <c r="C34" s="1">
        <v>3</v>
      </c>
      <c r="D34" s="22" t="s">
        <v>151</v>
      </c>
      <c r="E34" s="17">
        <v>7</v>
      </c>
      <c r="F34" s="5" t="s">
        <v>143</v>
      </c>
      <c r="G34" s="17" t="s">
        <v>152</v>
      </c>
      <c r="H34" s="1" t="s">
        <v>153</v>
      </c>
      <c r="I34" s="1" t="s">
        <v>154</v>
      </c>
      <c r="J34" s="1" t="s">
        <v>153</v>
      </c>
      <c r="K34" s="1" t="s">
        <v>19</v>
      </c>
      <c r="L34" s="25"/>
      <c r="M34">
        <v>5</v>
      </c>
    </row>
    <row r="35" spans="1:13">
      <c r="A35" s="2">
        <v>1</v>
      </c>
      <c r="B35" s="3" t="s">
        <v>27</v>
      </c>
      <c r="C35" s="1">
        <v>3</v>
      </c>
      <c r="D35" s="22" t="s">
        <v>134</v>
      </c>
      <c r="E35" s="2">
        <v>7</v>
      </c>
      <c r="F35" s="5" t="s">
        <v>143</v>
      </c>
      <c r="G35" s="18" t="s">
        <v>155</v>
      </c>
      <c r="H35" s="2" t="s">
        <v>156</v>
      </c>
      <c r="I35" s="2" t="s">
        <v>157</v>
      </c>
      <c r="J35" s="2" t="s">
        <v>156</v>
      </c>
      <c r="K35" s="2" t="s">
        <v>19</v>
      </c>
      <c r="L35" s="7"/>
      <c r="M35">
        <v>6</v>
      </c>
    </row>
    <row r="36" spans="1:13">
      <c r="A36" s="2">
        <v>1</v>
      </c>
      <c r="B36" s="3" t="str">
        <f>IF(A36="","",VLOOKUP(A36,[6]項目編號!$A$2:$B$17,2))</f>
        <v>國語演說</v>
      </c>
      <c r="C36" s="2">
        <v>3</v>
      </c>
      <c r="D36" s="22" t="s">
        <v>134</v>
      </c>
      <c r="E36" s="2">
        <v>7</v>
      </c>
      <c r="F36" s="5" t="s">
        <v>135</v>
      </c>
      <c r="G36" s="2" t="s">
        <v>158</v>
      </c>
      <c r="H36" s="2" t="s">
        <v>159</v>
      </c>
      <c r="I36" s="2" t="s">
        <v>160</v>
      </c>
      <c r="J36" s="2" t="s">
        <v>161</v>
      </c>
      <c r="K36" s="2" t="s">
        <v>19</v>
      </c>
      <c r="L36" s="7"/>
      <c r="M36">
        <v>7</v>
      </c>
    </row>
    <row r="37" spans="1:13">
      <c r="A37" s="2">
        <v>1</v>
      </c>
      <c r="B37" s="3" t="s">
        <v>86</v>
      </c>
      <c r="C37" s="2">
        <v>3</v>
      </c>
      <c r="D37" s="22" t="s">
        <v>134</v>
      </c>
      <c r="E37" s="2">
        <v>7</v>
      </c>
      <c r="F37" s="5" t="s">
        <v>143</v>
      </c>
      <c r="G37" s="2" t="s">
        <v>162</v>
      </c>
      <c r="H37" s="2" t="s">
        <v>163</v>
      </c>
      <c r="I37" s="2" t="s">
        <v>164</v>
      </c>
      <c r="J37" s="2" t="s">
        <v>165</v>
      </c>
      <c r="K37" s="2" t="s">
        <v>19</v>
      </c>
      <c r="L37" s="7"/>
      <c r="M37">
        <v>8</v>
      </c>
    </row>
    <row r="38" spans="1:13">
      <c r="A38" s="2">
        <v>1</v>
      </c>
      <c r="B38" s="3" t="str">
        <f>IF(A38="","",VLOOKUP(A38,[7]項目編號!$A$2:$B$17,2))</f>
        <v>國語演說</v>
      </c>
      <c r="C38" s="2">
        <v>3</v>
      </c>
      <c r="D38" s="22" t="s">
        <v>134</v>
      </c>
      <c r="E38" s="2">
        <v>7</v>
      </c>
      <c r="F38" s="5" t="s">
        <v>143</v>
      </c>
      <c r="G38" s="2" t="s">
        <v>166</v>
      </c>
      <c r="H38" s="2" t="s">
        <v>167</v>
      </c>
      <c r="I38" s="2" t="s">
        <v>168</v>
      </c>
      <c r="J38" s="2" t="s">
        <v>169</v>
      </c>
      <c r="K38" s="2" t="s">
        <v>19</v>
      </c>
      <c r="L38" s="7"/>
      <c r="M38">
        <v>9</v>
      </c>
    </row>
    <row r="39" spans="1:13">
      <c r="A39" s="2">
        <v>1</v>
      </c>
      <c r="B39" s="3" t="str">
        <f>IF(A39="","",VLOOKUP(A39,[8]項目編號!$A$2:$B$17,2))</f>
        <v>國語演說</v>
      </c>
      <c r="C39" s="2">
        <v>3</v>
      </c>
      <c r="D39" s="22" t="s">
        <v>134</v>
      </c>
      <c r="E39" s="2">
        <v>7</v>
      </c>
      <c r="F39" s="5" t="s">
        <v>143</v>
      </c>
      <c r="G39" s="2" t="s">
        <v>170</v>
      </c>
      <c r="H39" s="26" t="s">
        <v>171</v>
      </c>
      <c r="I39" s="26" t="s">
        <v>172</v>
      </c>
      <c r="J39" s="2" t="s">
        <v>92</v>
      </c>
      <c r="K39" s="2" t="s">
        <v>115</v>
      </c>
      <c r="L39" s="7"/>
      <c r="M39">
        <v>10</v>
      </c>
    </row>
    <row r="40" spans="1:13">
      <c r="A40" s="2">
        <v>1</v>
      </c>
      <c r="B40" s="3" t="str">
        <f>IF(A40="","",VLOOKUP(A40,[9]項目編號!$A$2:$B$17,2))</f>
        <v>國語演說</v>
      </c>
      <c r="C40" s="2">
        <v>3</v>
      </c>
      <c r="D40" s="22" t="s">
        <v>134</v>
      </c>
      <c r="E40" s="2">
        <v>7</v>
      </c>
      <c r="F40" s="5" t="s">
        <v>135</v>
      </c>
      <c r="G40" s="2" t="s">
        <v>173</v>
      </c>
      <c r="H40" s="2" t="s">
        <v>174</v>
      </c>
      <c r="I40" s="2" t="s">
        <v>175</v>
      </c>
      <c r="J40" s="2" t="s">
        <v>174</v>
      </c>
      <c r="K40" s="2" t="s">
        <v>19</v>
      </c>
      <c r="L40" s="7"/>
      <c r="M40">
        <v>11</v>
      </c>
    </row>
    <row r="41" spans="1:13">
      <c r="A41" s="2">
        <v>1</v>
      </c>
      <c r="B41" s="3" t="str">
        <f>IF(A41="","",VLOOKUP(A41,[10]項目編號!$A$2:$B$17,2))</f>
        <v>國語演說</v>
      </c>
      <c r="C41" s="2">
        <v>3</v>
      </c>
      <c r="D41" s="22" t="s">
        <v>134</v>
      </c>
      <c r="E41" s="2">
        <v>7</v>
      </c>
      <c r="F41" s="5" t="s">
        <v>135</v>
      </c>
      <c r="G41" s="2" t="s">
        <v>176</v>
      </c>
      <c r="H41" s="2" t="s">
        <v>177</v>
      </c>
      <c r="I41" s="2" t="s">
        <v>178</v>
      </c>
      <c r="J41" s="2" t="s">
        <v>179</v>
      </c>
      <c r="K41" s="2" t="s">
        <v>19</v>
      </c>
      <c r="L41" s="7"/>
      <c r="M41" s="56">
        <v>12</v>
      </c>
    </row>
    <row r="42" spans="1:13">
      <c r="A42" s="2">
        <v>1</v>
      </c>
      <c r="B42" s="3" t="s">
        <v>86</v>
      </c>
      <c r="C42" s="2">
        <v>4</v>
      </c>
      <c r="D42" s="16" t="str">
        <f>IF(C42="","",VLOOKUP(C42,[11]項目編號!$C$2:$D$20,2))</f>
        <v>教師組</v>
      </c>
      <c r="E42" s="2">
        <v>5</v>
      </c>
      <c r="F42" s="5" t="s">
        <v>54</v>
      </c>
      <c r="G42" s="2" t="s">
        <v>180</v>
      </c>
      <c r="H42" s="91" t="s">
        <v>1400</v>
      </c>
      <c r="I42" s="2"/>
      <c r="J42" s="2"/>
      <c r="K42" s="2"/>
      <c r="L42" s="7"/>
      <c r="M42">
        <v>1</v>
      </c>
    </row>
    <row r="43" spans="1:13">
      <c r="A43" s="2">
        <v>1</v>
      </c>
      <c r="B43" s="3" t="s">
        <v>86</v>
      </c>
      <c r="C43" s="2">
        <v>4</v>
      </c>
      <c r="D43" s="16" t="str">
        <f>IF(C43="","",VLOOKUP(C43,[11]項目編號!$C$2:$D$20,2))</f>
        <v>教師組</v>
      </c>
      <c r="E43" s="2">
        <v>5</v>
      </c>
      <c r="F43" s="5" t="s">
        <v>122</v>
      </c>
      <c r="G43" s="2" t="s">
        <v>181</v>
      </c>
      <c r="H43" s="2" t="s">
        <v>182</v>
      </c>
      <c r="I43" s="2"/>
      <c r="J43" s="2"/>
      <c r="K43" s="2"/>
      <c r="L43" s="7"/>
      <c r="M43">
        <v>2</v>
      </c>
    </row>
    <row r="44" spans="1:13">
      <c r="A44" s="2">
        <v>1</v>
      </c>
      <c r="B44" s="3" t="str">
        <f>IF(A44="","",VLOOKUP(A44,[3]項目編號!$A$2:$B$17,2))</f>
        <v>國語演說</v>
      </c>
      <c r="C44" s="2">
        <v>4</v>
      </c>
      <c r="D44" s="16" t="str">
        <f>IF(C44="","",VLOOKUP(C44,[11]項目編號!$C$2:$D$20,2))</f>
        <v>教師組</v>
      </c>
      <c r="E44" s="2">
        <v>6</v>
      </c>
      <c r="F44" s="16" t="s">
        <v>64</v>
      </c>
      <c r="G44" s="2" t="s">
        <v>183</v>
      </c>
      <c r="H44" s="2" t="s">
        <v>184</v>
      </c>
      <c r="I44" s="2"/>
      <c r="J44" s="2"/>
      <c r="K44" s="2"/>
      <c r="L44" s="7"/>
      <c r="M44">
        <v>3</v>
      </c>
    </row>
    <row r="45" spans="1:13">
      <c r="A45" s="2">
        <v>1</v>
      </c>
      <c r="B45" s="3" t="str">
        <f>IF(A45="","",VLOOKUP(A45,[3]項目編號!$A$2:$B$17,2))</f>
        <v>國語演說</v>
      </c>
      <c r="C45" s="2">
        <v>4</v>
      </c>
      <c r="D45" s="16" t="str">
        <f>IF(C45="","",VLOOKUP(C45,[11]項目編號!$C$2:$D$20,2))</f>
        <v>教師組</v>
      </c>
      <c r="E45" s="2">
        <v>6</v>
      </c>
      <c r="F45" s="16" t="s">
        <v>64</v>
      </c>
      <c r="G45" s="2" t="s">
        <v>185</v>
      </c>
      <c r="H45" s="2" t="s">
        <v>186</v>
      </c>
      <c r="I45" s="2"/>
      <c r="J45" s="2"/>
      <c r="K45" s="2"/>
      <c r="L45" s="7"/>
      <c r="M45" s="56">
        <v>4</v>
      </c>
    </row>
    <row r="46" spans="1:13">
      <c r="A46" s="2">
        <v>1</v>
      </c>
      <c r="B46" s="3" t="s">
        <v>36</v>
      </c>
      <c r="C46" s="2">
        <v>5</v>
      </c>
      <c r="D46" s="16" t="s">
        <v>187</v>
      </c>
      <c r="E46" s="2">
        <v>7</v>
      </c>
      <c r="F46" s="16" t="s">
        <v>188</v>
      </c>
      <c r="G46" s="2" t="s">
        <v>189</v>
      </c>
      <c r="H46" s="2" t="s">
        <v>190</v>
      </c>
      <c r="I46" s="27"/>
      <c r="J46" s="27"/>
      <c r="K46" s="27"/>
      <c r="L46" s="7"/>
      <c r="M46">
        <v>1</v>
      </c>
    </row>
    <row r="47" spans="1:13">
      <c r="A47" s="2">
        <v>1</v>
      </c>
      <c r="B47" s="3" t="str">
        <f>IF(A47="","",VLOOKUP(A47,[12]項目編號!$A$2:$B$17,2))</f>
        <v>國語演說</v>
      </c>
      <c r="C47" s="2">
        <v>5</v>
      </c>
      <c r="D47" s="16" t="s">
        <v>187</v>
      </c>
      <c r="E47" s="2">
        <v>7</v>
      </c>
      <c r="F47" s="16" t="s">
        <v>188</v>
      </c>
      <c r="G47" s="2" t="s">
        <v>191</v>
      </c>
      <c r="H47" s="2" t="s">
        <v>192</v>
      </c>
      <c r="I47" s="27"/>
      <c r="J47" s="27"/>
      <c r="K47" s="27"/>
      <c r="L47" s="7"/>
      <c r="M47" s="56">
        <v>2</v>
      </c>
    </row>
  </sheetData>
  <protectedRanges>
    <protectedRange password="C6D1" sqref="F3:F47 D3:D47" name="範圍1_1_3"/>
    <protectedRange password="C6D1" sqref="B40:B42 B3:B38 B44:B47" name="範圍1"/>
    <protectedRange password="C6D1" sqref="B39" name="範圍1_2"/>
    <protectedRange password="C6D1" sqref="B43" name="範圍1_1_4_1"/>
  </protectedRanges>
  <mergeCells count="1">
    <mergeCell ref="A1:L1"/>
  </mergeCells>
  <phoneticPr fontId="2" type="noConversion"/>
  <dataValidations count="4">
    <dataValidation type="whole" operator="lessThanOrEqual" allowBlank="1" showInputMessage="1" showErrorMessage="1" sqref="C3:C47">
      <formula1>5</formula1>
    </dataValidation>
    <dataValidation type="whole" operator="lessThanOrEqual" allowBlank="1" showInputMessage="1" showErrorMessage="1" sqref="E3:E47">
      <formula1>7</formula1>
    </dataValidation>
    <dataValidation type="list" allowBlank="1" showInputMessage="1" showErrorMessage="1" sqref="K3:K47">
      <formula1>"是,否"</formula1>
    </dataValidation>
    <dataValidation type="whole" operator="lessThanOrEqual" allowBlank="1" showInputMessage="1" showErrorMessage="1" sqref="A3:A8 A39">
      <formula1>26</formula1>
    </dataValidation>
  </dataValidations>
  <pageMargins left="0.25" right="0.25"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zoomScaleNormal="100" workbookViewId="0">
      <selection activeCell="G13" sqref="G13"/>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1366</v>
      </c>
    </row>
    <row r="3" spans="1:13">
      <c r="A3" s="2">
        <v>2</v>
      </c>
      <c r="B3" s="3" t="s">
        <v>201</v>
      </c>
      <c r="C3" s="2">
        <v>4</v>
      </c>
      <c r="D3" s="16" t="str">
        <f>IF(C3="","",VLOOKUP(C3,[11]項目編號!$C$2:$D$20,2))</f>
        <v>教師組</v>
      </c>
      <c r="E3" s="2">
        <v>5</v>
      </c>
      <c r="F3" s="5" t="s">
        <v>54</v>
      </c>
      <c r="G3" s="2" t="s">
        <v>202</v>
      </c>
      <c r="H3" s="2" t="s">
        <v>203</v>
      </c>
      <c r="I3" s="2"/>
      <c r="J3" s="2"/>
      <c r="K3" s="2"/>
      <c r="L3" s="7"/>
      <c r="M3" s="56">
        <v>1</v>
      </c>
    </row>
  </sheetData>
  <protectedRanges>
    <protectedRange password="C6D1" sqref="D3 F3" name="範圍1_1_3"/>
    <protectedRange password="C6D1" sqref="B3" name="範圍1"/>
  </protectedRanges>
  <mergeCells count="1">
    <mergeCell ref="A1:L1"/>
  </mergeCells>
  <phoneticPr fontId="2" type="noConversion"/>
  <dataValidations count="3">
    <dataValidation type="whole" operator="lessThanOrEqual" allowBlank="1" showInputMessage="1" showErrorMessage="1" sqref="C3">
      <formula1>5</formula1>
    </dataValidation>
    <dataValidation type="whole" operator="lessThanOrEqual" allowBlank="1" showInputMessage="1" showErrorMessage="1" sqref="E3">
      <formula1>7</formula1>
    </dataValidation>
    <dataValidation type="list" allowBlank="1" showInputMessage="1" showErrorMessage="1" sqref="K3">
      <formula1>"是,否"</formula1>
    </dataValidation>
  </dataValidations>
  <pageMargins left="0.25" right="0.25"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zoomScale="90" zoomScaleNormal="90" workbookViewId="0">
      <selection activeCell="M3" sqref="M3"/>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1366</v>
      </c>
    </row>
    <row r="3" spans="1:13">
      <c r="A3" s="8">
        <v>3</v>
      </c>
      <c r="B3" s="3" t="s">
        <v>204</v>
      </c>
      <c r="C3" s="8">
        <v>4</v>
      </c>
      <c r="D3" s="4" t="s">
        <v>205</v>
      </c>
      <c r="E3" s="9">
        <v>2</v>
      </c>
      <c r="F3" s="5" t="s">
        <v>206</v>
      </c>
      <c r="G3" s="9" t="s">
        <v>32</v>
      </c>
      <c r="H3" s="9" t="s">
        <v>31</v>
      </c>
      <c r="I3" s="9"/>
      <c r="J3" s="9"/>
      <c r="K3" s="12"/>
      <c r="L3" s="20"/>
      <c r="M3" s="56">
        <v>1</v>
      </c>
    </row>
  </sheetData>
  <protectedRanges>
    <protectedRange password="C6D1" sqref="F3 D3" name="範圍1_1_3"/>
    <protectedRange password="C6D1" sqref="B3" name="範圍1"/>
  </protectedRanges>
  <mergeCells count="1">
    <mergeCell ref="A1:L1"/>
  </mergeCells>
  <phoneticPr fontId="2" type="noConversion"/>
  <dataValidations count="3">
    <dataValidation type="whole" operator="lessThanOrEqual" allowBlank="1" showInputMessage="1" showErrorMessage="1" sqref="C3">
      <formula1>5</formula1>
    </dataValidation>
    <dataValidation type="whole" operator="lessThanOrEqual" allowBlank="1" showInputMessage="1" showErrorMessage="1" sqref="E3">
      <formula1>7</formula1>
    </dataValidation>
    <dataValidation type="list" allowBlank="1" showInputMessage="1" showErrorMessage="1" sqref="K3">
      <formula1>"是,否"</formula1>
    </dataValidation>
  </dataValidations>
  <pageMargins left="0.25" right="0.25"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zoomScale="110" zoomScaleNormal="110" workbookViewId="0">
      <selection activeCell="I6" sqref="I6"/>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30.664062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1367</v>
      </c>
    </row>
    <row r="3" spans="1:13">
      <c r="A3" s="2">
        <v>4</v>
      </c>
      <c r="B3" s="3" t="s">
        <v>207</v>
      </c>
      <c r="C3" s="2">
        <v>1</v>
      </c>
      <c r="D3" s="4" t="s">
        <v>13</v>
      </c>
      <c r="E3" s="2">
        <v>1</v>
      </c>
      <c r="F3" s="5" t="s">
        <v>74</v>
      </c>
      <c r="G3" s="2" t="s">
        <v>208</v>
      </c>
      <c r="H3" s="2" t="s">
        <v>209</v>
      </c>
      <c r="I3" s="2" t="s">
        <v>210</v>
      </c>
      <c r="J3" s="2" t="s">
        <v>209</v>
      </c>
      <c r="K3" s="2" t="s">
        <v>211</v>
      </c>
      <c r="L3" s="7"/>
      <c r="M3">
        <v>1</v>
      </c>
    </row>
    <row r="4" spans="1:13">
      <c r="A4" s="2">
        <v>4</v>
      </c>
      <c r="B4" s="3" t="s">
        <v>207</v>
      </c>
      <c r="C4" s="2">
        <v>1</v>
      </c>
      <c r="D4" s="4" t="s">
        <v>13</v>
      </c>
      <c r="E4" s="2">
        <v>1</v>
      </c>
      <c r="F4" s="5" t="s">
        <v>212</v>
      </c>
      <c r="G4" s="2" t="s">
        <v>213</v>
      </c>
      <c r="H4" s="2" t="s">
        <v>214</v>
      </c>
      <c r="I4" s="2" t="s">
        <v>215</v>
      </c>
      <c r="J4" s="2" t="s">
        <v>214</v>
      </c>
      <c r="K4" s="2" t="s">
        <v>211</v>
      </c>
      <c r="L4" s="7"/>
      <c r="M4">
        <v>2</v>
      </c>
    </row>
    <row r="5" spans="1:13">
      <c r="A5" s="2">
        <v>4</v>
      </c>
      <c r="B5" s="3" t="s">
        <v>207</v>
      </c>
      <c r="C5" s="2">
        <v>1</v>
      </c>
      <c r="D5" s="4" t="s">
        <v>13</v>
      </c>
      <c r="E5" s="2">
        <v>1</v>
      </c>
      <c r="F5" s="5" t="s">
        <v>74</v>
      </c>
      <c r="G5" s="2" t="s">
        <v>216</v>
      </c>
      <c r="H5" s="2" t="s">
        <v>217</v>
      </c>
      <c r="I5" s="2" t="s">
        <v>1415</v>
      </c>
      <c r="J5" s="2" t="s">
        <v>218</v>
      </c>
      <c r="K5" s="2" t="s">
        <v>115</v>
      </c>
      <c r="L5" s="7"/>
      <c r="M5">
        <v>3</v>
      </c>
    </row>
    <row r="6" spans="1:13">
      <c r="A6" s="8">
        <v>4</v>
      </c>
      <c r="B6" s="3" t="s">
        <v>219</v>
      </c>
      <c r="C6" s="8">
        <v>1</v>
      </c>
      <c r="D6" s="4" t="s">
        <v>220</v>
      </c>
      <c r="E6" s="9">
        <v>2</v>
      </c>
      <c r="F6" s="5" t="s">
        <v>206</v>
      </c>
      <c r="G6" s="9" t="s">
        <v>221</v>
      </c>
      <c r="H6" s="8" t="s">
        <v>31</v>
      </c>
      <c r="I6" s="10" t="s">
        <v>222</v>
      </c>
      <c r="J6" s="8" t="s">
        <v>31</v>
      </c>
      <c r="K6" s="8" t="s">
        <v>19</v>
      </c>
      <c r="L6" s="15"/>
      <c r="M6">
        <v>4</v>
      </c>
    </row>
    <row r="7" spans="1:13">
      <c r="A7" s="8">
        <v>4</v>
      </c>
      <c r="B7" s="3" t="s">
        <v>219</v>
      </c>
      <c r="C7" s="8">
        <v>1</v>
      </c>
      <c r="D7" s="4" t="s">
        <v>220</v>
      </c>
      <c r="E7" s="9">
        <v>2</v>
      </c>
      <c r="F7" s="5" t="s">
        <v>206</v>
      </c>
      <c r="G7" s="9" t="s">
        <v>223</v>
      </c>
      <c r="H7" s="9" t="s">
        <v>224</v>
      </c>
      <c r="I7" s="9" t="s">
        <v>225</v>
      </c>
      <c r="J7" s="9" t="s">
        <v>224</v>
      </c>
      <c r="K7" s="12" t="s">
        <v>211</v>
      </c>
      <c r="L7" s="20"/>
      <c r="M7">
        <v>5</v>
      </c>
    </row>
    <row r="8" spans="1:13">
      <c r="A8" s="14">
        <v>4</v>
      </c>
      <c r="B8" s="3" t="s">
        <v>207</v>
      </c>
      <c r="C8" s="2">
        <v>1</v>
      </c>
      <c r="D8" s="4" t="s">
        <v>13</v>
      </c>
      <c r="E8" s="14">
        <v>3</v>
      </c>
      <c r="F8" s="4" t="s">
        <v>97</v>
      </c>
      <c r="G8" s="14" t="s">
        <v>226</v>
      </c>
      <c r="H8" s="2" t="s">
        <v>227</v>
      </c>
      <c r="I8" s="2" t="s">
        <v>228</v>
      </c>
      <c r="J8" s="2" t="s">
        <v>227</v>
      </c>
      <c r="K8" s="2" t="s">
        <v>19</v>
      </c>
      <c r="L8" s="7"/>
      <c r="M8">
        <v>6</v>
      </c>
    </row>
    <row r="9" spans="1:13">
      <c r="A9" s="14">
        <v>4</v>
      </c>
      <c r="B9" s="3" t="s">
        <v>207</v>
      </c>
      <c r="C9" s="2">
        <v>1</v>
      </c>
      <c r="D9" s="4" t="s">
        <v>13</v>
      </c>
      <c r="E9" s="14">
        <v>3</v>
      </c>
      <c r="F9" s="4" t="s">
        <v>97</v>
      </c>
      <c r="G9" s="14" t="s">
        <v>229</v>
      </c>
      <c r="H9" s="2" t="s">
        <v>230</v>
      </c>
      <c r="I9" s="2" t="s">
        <v>231</v>
      </c>
      <c r="J9" s="2" t="s">
        <v>232</v>
      </c>
      <c r="K9" s="2" t="s">
        <v>211</v>
      </c>
      <c r="L9" s="7"/>
      <c r="M9">
        <v>7</v>
      </c>
    </row>
    <row r="10" spans="1:13">
      <c r="A10" s="2">
        <v>4</v>
      </c>
      <c r="B10" s="3" t="s">
        <v>207</v>
      </c>
      <c r="C10" s="2">
        <v>1</v>
      </c>
      <c r="D10" s="4" t="s">
        <v>13</v>
      </c>
      <c r="E10" s="2">
        <v>4</v>
      </c>
      <c r="F10" s="5" t="s">
        <v>108</v>
      </c>
      <c r="G10" s="2" t="s">
        <v>233</v>
      </c>
      <c r="H10" s="2" t="s">
        <v>234</v>
      </c>
      <c r="I10" s="2" t="s">
        <v>235</v>
      </c>
      <c r="J10" s="2" t="s">
        <v>236</v>
      </c>
      <c r="K10" s="2" t="s">
        <v>19</v>
      </c>
      <c r="L10" s="7"/>
      <c r="M10">
        <v>8</v>
      </c>
    </row>
    <row r="11" spans="1:13">
      <c r="A11" s="2">
        <v>4</v>
      </c>
      <c r="B11" s="3" t="s">
        <v>207</v>
      </c>
      <c r="C11" s="2">
        <v>1</v>
      </c>
      <c r="D11" s="4" t="s">
        <v>13</v>
      </c>
      <c r="E11" s="2">
        <v>4</v>
      </c>
      <c r="F11" s="5" t="s">
        <v>108</v>
      </c>
      <c r="G11" s="2" t="s">
        <v>237</v>
      </c>
      <c r="H11" s="2" t="s">
        <v>238</v>
      </c>
      <c r="I11" s="2" t="s">
        <v>239</v>
      </c>
      <c r="J11" s="2" t="s">
        <v>238</v>
      </c>
      <c r="K11" s="2" t="s">
        <v>19</v>
      </c>
      <c r="L11" s="7"/>
      <c r="M11">
        <v>9</v>
      </c>
    </row>
    <row r="12" spans="1:13">
      <c r="A12" s="2">
        <v>4</v>
      </c>
      <c r="B12" s="3" t="s">
        <v>207</v>
      </c>
      <c r="C12" s="2">
        <v>1</v>
      </c>
      <c r="D12" s="4" t="s">
        <v>13</v>
      </c>
      <c r="E12" s="2">
        <v>5</v>
      </c>
      <c r="F12" s="5" t="s">
        <v>122</v>
      </c>
      <c r="G12" s="2" t="s">
        <v>240</v>
      </c>
      <c r="H12" s="2" t="s">
        <v>241</v>
      </c>
      <c r="I12" s="2" t="s">
        <v>242</v>
      </c>
      <c r="J12" s="2" t="s">
        <v>243</v>
      </c>
      <c r="K12" s="2" t="s">
        <v>211</v>
      </c>
      <c r="L12" s="7"/>
      <c r="M12">
        <v>10</v>
      </c>
    </row>
    <row r="13" spans="1:13">
      <c r="A13" s="2">
        <v>4</v>
      </c>
      <c r="B13" s="3" t="s">
        <v>207</v>
      </c>
      <c r="C13" s="2">
        <v>1</v>
      </c>
      <c r="D13" s="4" t="s">
        <v>13</v>
      </c>
      <c r="E13" s="2">
        <v>5</v>
      </c>
      <c r="F13" s="5" t="s">
        <v>122</v>
      </c>
      <c r="G13" s="2" t="s">
        <v>244</v>
      </c>
      <c r="H13" s="2" t="s">
        <v>245</v>
      </c>
      <c r="I13" s="2" t="s">
        <v>246</v>
      </c>
      <c r="J13" s="2" t="s">
        <v>247</v>
      </c>
      <c r="K13" s="2" t="s">
        <v>211</v>
      </c>
      <c r="L13" s="7"/>
      <c r="M13">
        <v>11</v>
      </c>
    </row>
    <row r="14" spans="1:13">
      <c r="A14" s="2">
        <v>4</v>
      </c>
      <c r="B14" s="3" t="s">
        <v>207</v>
      </c>
      <c r="C14" s="2">
        <v>1</v>
      </c>
      <c r="D14" s="4" t="s">
        <v>13</v>
      </c>
      <c r="E14" s="2">
        <v>6</v>
      </c>
      <c r="F14" s="16" t="s">
        <v>64</v>
      </c>
      <c r="G14" s="2" t="s">
        <v>248</v>
      </c>
      <c r="H14" s="2" t="s">
        <v>249</v>
      </c>
      <c r="I14" s="91" t="s">
        <v>1403</v>
      </c>
      <c r="J14" s="2" t="s">
        <v>250</v>
      </c>
      <c r="K14" s="2" t="s">
        <v>115</v>
      </c>
      <c r="L14" s="7"/>
      <c r="M14">
        <v>12</v>
      </c>
    </row>
    <row r="15" spans="1:13">
      <c r="A15" s="2">
        <v>4</v>
      </c>
      <c r="B15" s="3" t="s">
        <v>207</v>
      </c>
      <c r="C15" s="2">
        <v>1</v>
      </c>
      <c r="D15" s="4" t="s">
        <v>13</v>
      </c>
      <c r="E15" s="2">
        <v>6</v>
      </c>
      <c r="F15" s="16" t="s">
        <v>64</v>
      </c>
      <c r="G15" s="2" t="s">
        <v>251</v>
      </c>
      <c r="H15" s="2" t="s">
        <v>252</v>
      </c>
      <c r="I15" s="2" t="s">
        <v>253</v>
      </c>
      <c r="J15" s="2" t="s">
        <v>252</v>
      </c>
      <c r="K15" s="2" t="s">
        <v>19</v>
      </c>
      <c r="L15" s="7"/>
      <c r="M15" s="56">
        <v>13</v>
      </c>
    </row>
    <row r="16" spans="1:13">
      <c r="A16" s="2">
        <v>4</v>
      </c>
      <c r="B16" s="3" t="s">
        <v>207</v>
      </c>
      <c r="C16" s="2">
        <v>2</v>
      </c>
      <c r="D16" s="4" t="s">
        <v>73</v>
      </c>
      <c r="E16" s="2">
        <v>1</v>
      </c>
      <c r="F16" s="5" t="s">
        <v>212</v>
      </c>
      <c r="G16" s="2" t="s">
        <v>254</v>
      </c>
      <c r="H16" s="2" t="s">
        <v>78</v>
      </c>
      <c r="I16" s="2" t="s">
        <v>255</v>
      </c>
      <c r="J16" s="2" t="s">
        <v>78</v>
      </c>
      <c r="K16" s="2" t="s">
        <v>19</v>
      </c>
      <c r="L16" s="7"/>
      <c r="M16">
        <v>1</v>
      </c>
    </row>
    <row r="17" spans="1:13">
      <c r="A17" s="2">
        <v>4</v>
      </c>
      <c r="B17" s="3" t="s">
        <v>207</v>
      </c>
      <c r="C17" s="2">
        <v>2</v>
      </c>
      <c r="D17" s="4" t="s">
        <v>73</v>
      </c>
      <c r="E17" s="2">
        <v>1</v>
      </c>
      <c r="F17" s="5" t="s">
        <v>212</v>
      </c>
      <c r="G17" s="18" t="s">
        <v>256</v>
      </c>
      <c r="H17" s="2" t="s">
        <v>257</v>
      </c>
      <c r="I17" s="2" t="s">
        <v>258</v>
      </c>
      <c r="J17" s="2" t="s">
        <v>257</v>
      </c>
      <c r="K17" s="2" t="s">
        <v>115</v>
      </c>
      <c r="L17" s="7"/>
      <c r="M17">
        <v>2</v>
      </c>
    </row>
    <row r="18" spans="1:13">
      <c r="A18" s="2">
        <v>4</v>
      </c>
      <c r="B18" s="3" t="s">
        <v>207</v>
      </c>
      <c r="C18" s="2">
        <v>2</v>
      </c>
      <c r="D18" s="4" t="s">
        <v>73</v>
      </c>
      <c r="E18" s="2">
        <v>1</v>
      </c>
      <c r="F18" s="5" t="s">
        <v>14</v>
      </c>
      <c r="G18" s="2" t="s">
        <v>259</v>
      </c>
      <c r="H18" s="2" t="s">
        <v>84</v>
      </c>
      <c r="I18" s="2" t="s">
        <v>260</v>
      </c>
      <c r="J18" s="2" t="s">
        <v>84</v>
      </c>
      <c r="K18" s="2" t="s">
        <v>211</v>
      </c>
      <c r="L18" s="7"/>
      <c r="M18">
        <v>3</v>
      </c>
    </row>
    <row r="19" spans="1:13">
      <c r="A19" s="2">
        <v>4</v>
      </c>
      <c r="B19" s="3" t="s">
        <v>207</v>
      </c>
      <c r="C19" s="2">
        <v>2</v>
      </c>
      <c r="D19" s="4" t="s">
        <v>73</v>
      </c>
      <c r="E19" s="2">
        <v>1</v>
      </c>
      <c r="F19" s="5" t="s">
        <v>14</v>
      </c>
      <c r="G19" s="2" t="s">
        <v>261</v>
      </c>
      <c r="H19" s="2" t="s">
        <v>84</v>
      </c>
      <c r="I19" s="2" t="s">
        <v>260</v>
      </c>
      <c r="J19" s="2" t="s">
        <v>84</v>
      </c>
      <c r="K19" s="2" t="s">
        <v>211</v>
      </c>
      <c r="L19" s="28" t="s">
        <v>262</v>
      </c>
      <c r="M19">
        <v>4</v>
      </c>
    </row>
    <row r="20" spans="1:13">
      <c r="A20" s="8">
        <v>4</v>
      </c>
      <c r="B20" s="3" t="s">
        <v>263</v>
      </c>
      <c r="C20" s="8">
        <v>2</v>
      </c>
      <c r="D20" s="4" t="s">
        <v>93</v>
      </c>
      <c r="E20" s="9">
        <v>2</v>
      </c>
      <c r="F20" s="5" t="s">
        <v>29</v>
      </c>
      <c r="G20" s="9" t="s">
        <v>264</v>
      </c>
      <c r="H20" s="9" t="s">
        <v>90</v>
      </c>
      <c r="I20" s="9" t="s">
        <v>265</v>
      </c>
      <c r="J20" s="9" t="s">
        <v>92</v>
      </c>
      <c r="K20" s="12" t="s">
        <v>19</v>
      </c>
      <c r="L20" s="20"/>
      <c r="M20">
        <v>5</v>
      </c>
    </row>
    <row r="21" spans="1:13">
      <c r="A21" s="8">
        <v>4</v>
      </c>
      <c r="B21" s="3" t="s">
        <v>263</v>
      </c>
      <c r="C21" s="8">
        <v>2</v>
      </c>
      <c r="D21" s="4" t="s">
        <v>93</v>
      </c>
      <c r="E21" s="9">
        <v>2</v>
      </c>
      <c r="F21" s="5" t="s">
        <v>206</v>
      </c>
      <c r="G21" s="9" t="s">
        <v>266</v>
      </c>
      <c r="H21" s="9" t="s">
        <v>267</v>
      </c>
      <c r="I21" s="9" t="s">
        <v>268</v>
      </c>
      <c r="J21" s="9" t="s">
        <v>267</v>
      </c>
      <c r="K21" s="12" t="s">
        <v>211</v>
      </c>
      <c r="L21" s="20"/>
      <c r="M21">
        <v>6</v>
      </c>
    </row>
    <row r="22" spans="1:13">
      <c r="A22" s="14">
        <v>4</v>
      </c>
      <c r="B22" s="3" t="s">
        <v>207</v>
      </c>
      <c r="C22" s="2">
        <v>2</v>
      </c>
      <c r="D22" s="4" t="s">
        <v>73</v>
      </c>
      <c r="E22" s="14">
        <v>3</v>
      </c>
      <c r="F22" s="4" t="s">
        <v>97</v>
      </c>
      <c r="G22" s="14" t="s">
        <v>269</v>
      </c>
      <c r="H22" s="2" t="s">
        <v>270</v>
      </c>
      <c r="I22" s="2" t="s">
        <v>271</v>
      </c>
      <c r="J22" s="2" t="s">
        <v>270</v>
      </c>
      <c r="K22" s="2" t="s">
        <v>19</v>
      </c>
      <c r="L22" s="7"/>
      <c r="M22">
        <v>7</v>
      </c>
    </row>
    <row r="23" spans="1:13">
      <c r="A23" s="14">
        <v>4</v>
      </c>
      <c r="B23" s="3" t="s">
        <v>207</v>
      </c>
      <c r="C23" s="2">
        <v>2</v>
      </c>
      <c r="D23" s="4" t="s">
        <v>73</v>
      </c>
      <c r="E23" s="14">
        <v>3</v>
      </c>
      <c r="F23" s="4" t="s">
        <v>97</v>
      </c>
      <c r="G23" s="14" t="s">
        <v>272</v>
      </c>
      <c r="H23" s="2" t="s">
        <v>102</v>
      </c>
      <c r="I23" s="2" t="s">
        <v>273</v>
      </c>
      <c r="J23" s="2" t="s">
        <v>102</v>
      </c>
      <c r="K23" s="2" t="s">
        <v>19</v>
      </c>
      <c r="L23" s="7"/>
      <c r="M23">
        <v>8</v>
      </c>
    </row>
    <row r="24" spans="1:13">
      <c r="A24" s="14">
        <v>4</v>
      </c>
      <c r="B24" s="3" t="s">
        <v>207</v>
      </c>
      <c r="C24" s="2">
        <v>2</v>
      </c>
      <c r="D24" s="4" t="s">
        <v>73</v>
      </c>
      <c r="E24" s="14">
        <v>3</v>
      </c>
      <c r="F24" s="4" t="s">
        <v>97</v>
      </c>
      <c r="G24" s="17" t="s">
        <v>274</v>
      </c>
      <c r="H24" s="2" t="s">
        <v>275</v>
      </c>
      <c r="I24" s="2" t="s">
        <v>276</v>
      </c>
      <c r="J24" s="2" t="s">
        <v>275</v>
      </c>
      <c r="K24" s="2" t="s">
        <v>19</v>
      </c>
      <c r="L24" s="28" t="s">
        <v>277</v>
      </c>
      <c r="M24">
        <v>9</v>
      </c>
    </row>
    <row r="25" spans="1:13">
      <c r="A25" s="2">
        <v>4</v>
      </c>
      <c r="B25" s="3" t="s">
        <v>207</v>
      </c>
      <c r="C25" s="2">
        <v>2</v>
      </c>
      <c r="D25" s="4" t="s">
        <v>73</v>
      </c>
      <c r="E25" s="2">
        <v>4</v>
      </c>
      <c r="F25" s="5" t="s">
        <v>45</v>
      </c>
      <c r="G25" s="2" t="s">
        <v>278</v>
      </c>
      <c r="H25" s="2" t="s">
        <v>279</v>
      </c>
      <c r="I25" s="2" t="s">
        <v>280</v>
      </c>
      <c r="J25" s="2" t="s">
        <v>279</v>
      </c>
      <c r="K25" s="2" t="s">
        <v>211</v>
      </c>
      <c r="L25" s="7"/>
      <c r="M25">
        <v>10</v>
      </c>
    </row>
    <row r="26" spans="1:13">
      <c r="A26" s="2">
        <v>4</v>
      </c>
      <c r="B26" s="3" t="s">
        <v>207</v>
      </c>
      <c r="C26" s="2">
        <v>2</v>
      </c>
      <c r="D26" s="4" t="s">
        <v>73</v>
      </c>
      <c r="E26" s="2">
        <v>4</v>
      </c>
      <c r="F26" s="5" t="s">
        <v>108</v>
      </c>
      <c r="G26" s="2" t="s">
        <v>281</v>
      </c>
      <c r="H26" s="2" t="s">
        <v>282</v>
      </c>
      <c r="I26" s="2" t="s">
        <v>283</v>
      </c>
      <c r="J26" s="2" t="s">
        <v>282</v>
      </c>
      <c r="K26" s="2" t="s">
        <v>19</v>
      </c>
      <c r="L26" s="7"/>
      <c r="M26">
        <v>11</v>
      </c>
    </row>
    <row r="27" spans="1:13">
      <c r="A27" s="2">
        <v>4</v>
      </c>
      <c r="B27" s="3" t="s">
        <v>207</v>
      </c>
      <c r="C27" s="2">
        <v>2</v>
      </c>
      <c r="D27" s="4" t="s">
        <v>73</v>
      </c>
      <c r="E27" s="2">
        <v>5</v>
      </c>
      <c r="F27" s="5" t="s">
        <v>122</v>
      </c>
      <c r="G27" s="2" t="s">
        <v>284</v>
      </c>
      <c r="H27" s="2" t="s">
        <v>119</v>
      </c>
      <c r="I27" s="2" t="s">
        <v>285</v>
      </c>
      <c r="J27" s="2" t="s">
        <v>121</v>
      </c>
      <c r="K27" s="2" t="s">
        <v>19</v>
      </c>
      <c r="L27" s="7"/>
      <c r="M27">
        <v>12</v>
      </c>
    </row>
    <row r="28" spans="1:13">
      <c r="A28" s="2">
        <v>4</v>
      </c>
      <c r="B28" s="3" t="s">
        <v>207</v>
      </c>
      <c r="C28" s="2">
        <v>2</v>
      </c>
      <c r="D28" s="4" t="s">
        <v>73</v>
      </c>
      <c r="E28" s="2">
        <v>5</v>
      </c>
      <c r="F28" s="5" t="s">
        <v>122</v>
      </c>
      <c r="G28" s="2" t="s">
        <v>286</v>
      </c>
      <c r="H28" s="2" t="s">
        <v>287</v>
      </c>
      <c r="I28" s="2" t="s">
        <v>288</v>
      </c>
      <c r="J28" s="2" t="s">
        <v>126</v>
      </c>
      <c r="K28" s="2" t="s">
        <v>19</v>
      </c>
      <c r="L28" s="7"/>
      <c r="M28">
        <v>13</v>
      </c>
    </row>
    <row r="29" spans="1:13">
      <c r="A29" s="2">
        <v>4</v>
      </c>
      <c r="B29" s="3" t="s">
        <v>207</v>
      </c>
      <c r="C29" s="2">
        <v>2</v>
      </c>
      <c r="D29" s="4" t="s">
        <v>73</v>
      </c>
      <c r="E29" s="2">
        <v>6</v>
      </c>
      <c r="F29" s="16" t="s">
        <v>64</v>
      </c>
      <c r="G29" s="2" t="s">
        <v>289</v>
      </c>
      <c r="H29" s="2" t="s">
        <v>290</v>
      </c>
      <c r="I29" s="2" t="s">
        <v>291</v>
      </c>
      <c r="J29" s="2" t="s">
        <v>290</v>
      </c>
      <c r="K29" s="2" t="s">
        <v>19</v>
      </c>
      <c r="L29" s="7"/>
      <c r="M29">
        <v>14</v>
      </c>
    </row>
    <row r="30" spans="1:13">
      <c r="A30" s="2">
        <v>4</v>
      </c>
      <c r="B30" s="3" t="s">
        <v>207</v>
      </c>
      <c r="C30" s="2">
        <v>2</v>
      </c>
      <c r="D30" s="4" t="s">
        <v>73</v>
      </c>
      <c r="E30" s="2">
        <v>6</v>
      </c>
      <c r="F30" s="16" t="s">
        <v>64</v>
      </c>
      <c r="G30" s="2" t="s">
        <v>292</v>
      </c>
      <c r="H30" s="2" t="s">
        <v>293</v>
      </c>
      <c r="I30" s="2" t="s">
        <v>294</v>
      </c>
      <c r="J30" s="2" t="s">
        <v>293</v>
      </c>
      <c r="K30" s="2" t="s">
        <v>115</v>
      </c>
      <c r="L30" s="7"/>
      <c r="M30" s="56">
        <v>15</v>
      </c>
    </row>
    <row r="31" spans="1:13">
      <c r="A31" s="2">
        <v>4</v>
      </c>
      <c r="B31" s="3" t="s">
        <v>207</v>
      </c>
      <c r="C31" s="18">
        <v>3</v>
      </c>
      <c r="D31" s="22" t="s">
        <v>134</v>
      </c>
      <c r="E31" s="15">
        <v>7</v>
      </c>
      <c r="F31" s="5" t="s">
        <v>135</v>
      </c>
      <c r="G31" s="2" t="s">
        <v>295</v>
      </c>
      <c r="H31" s="2" t="s">
        <v>296</v>
      </c>
      <c r="I31" s="6" t="s">
        <v>297</v>
      </c>
      <c r="J31" s="2"/>
      <c r="K31" s="2" t="s">
        <v>211</v>
      </c>
      <c r="L31" s="7"/>
      <c r="M31">
        <v>1</v>
      </c>
    </row>
    <row r="32" spans="1:13">
      <c r="A32" s="2">
        <v>4</v>
      </c>
      <c r="B32" s="3" t="s">
        <v>207</v>
      </c>
      <c r="C32" s="2">
        <v>3</v>
      </c>
      <c r="D32" s="22" t="s">
        <v>134</v>
      </c>
      <c r="E32" s="2">
        <v>7</v>
      </c>
      <c r="F32" s="5" t="s">
        <v>298</v>
      </c>
      <c r="G32" s="2" t="s">
        <v>299</v>
      </c>
      <c r="H32" s="2" t="s">
        <v>145</v>
      </c>
      <c r="I32" s="2" t="s">
        <v>300</v>
      </c>
      <c r="J32" s="2" t="s">
        <v>121</v>
      </c>
      <c r="K32" s="2" t="s">
        <v>19</v>
      </c>
      <c r="L32" s="7"/>
      <c r="M32">
        <v>2</v>
      </c>
    </row>
    <row r="33" spans="1:13">
      <c r="A33" s="2">
        <v>4</v>
      </c>
      <c r="B33" s="3" t="s">
        <v>207</v>
      </c>
      <c r="C33" s="2">
        <v>3</v>
      </c>
      <c r="D33" s="22" t="s">
        <v>134</v>
      </c>
      <c r="E33" s="2">
        <v>7</v>
      </c>
      <c r="F33" s="5" t="s">
        <v>135</v>
      </c>
      <c r="G33" s="2" t="s">
        <v>301</v>
      </c>
      <c r="H33" s="2" t="s">
        <v>302</v>
      </c>
      <c r="I33" s="2" t="s">
        <v>303</v>
      </c>
      <c r="J33" s="2" t="s">
        <v>302</v>
      </c>
      <c r="K33" s="2" t="s">
        <v>19</v>
      </c>
      <c r="L33" s="7"/>
      <c r="M33">
        <v>3</v>
      </c>
    </row>
    <row r="34" spans="1:13">
      <c r="A34" s="23">
        <v>4</v>
      </c>
      <c r="B34" s="3" t="s">
        <v>207</v>
      </c>
      <c r="C34" s="2">
        <v>3</v>
      </c>
      <c r="D34" s="22" t="s">
        <v>134</v>
      </c>
      <c r="E34" s="2">
        <v>7</v>
      </c>
      <c r="F34" s="5" t="s">
        <v>135</v>
      </c>
      <c r="G34" s="24" t="s">
        <v>304</v>
      </c>
      <c r="H34" s="19" t="s">
        <v>148</v>
      </c>
      <c r="I34" s="19" t="s">
        <v>305</v>
      </c>
      <c r="J34" s="19" t="s">
        <v>150</v>
      </c>
      <c r="K34" s="19" t="s">
        <v>19</v>
      </c>
      <c r="L34" s="7"/>
      <c r="M34">
        <v>4</v>
      </c>
    </row>
    <row r="35" spans="1:13">
      <c r="A35" s="2">
        <v>4</v>
      </c>
      <c r="B35" s="3" t="s">
        <v>207</v>
      </c>
      <c r="C35" s="1">
        <v>3</v>
      </c>
      <c r="D35" s="22" t="s">
        <v>306</v>
      </c>
      <c r="E35" s="2">
        <v>7</v>
      </c>
      <c r="F35" s="5" t="s">
        <v>143</v>
      </c>
      <c r="G35" s="1" t="s">
        <v>307</v>
      </c>
      <c r="H35" s="2" t="s">
        <v>308</v>
      </c>
      <c r="I35" s="2" t="s">
        <v>309</v>
      </c>
      <c r="J35" s="2" t="s">
        <v>308</v>
      </c>
      <c r="K35" s="2" t="s">
        <v>19</v>
      </c>
      <c r="L35" s="7"/>
      <c r="M35">
        <v>5</v>
      </c>
    </row>
    <row r="36" spans="1:13">
      <c r="A36" s="2">
        <v>4</v>
      </c>
      <c r="B36" s="3" t="s">
        <v>207</v>
      </c>
      <c r="C36" s="2">
        <v>3</v>
      </c>
      <c r="D36" s="16" t="str">
        <f>IF(C36="","",VLOOKUP(C36,[13]項目編號!$A$2:$F$20,2))</f>
        <v>高中學生組</v>
      </c>
      <c r="E36" s="2">
        <v>7</v>
      </c>
      <c r="F36" s="5" t="s">
        <v>135</v>
      </c>
      <c r="G36" s="2" t="s">
        <v>310</v>
      </c>
      <c r="H36" s="2" t="s">
        <v>311</v>
      </c>
      <c r="I36" s="2" t="s">
        <v>312</v>
      </c>
      <c r="J36" s="2" t="s">
        <v>163</v>
      </c>
      <c r="K36" s="2" t="s">
        <v>19</v>
      </c>
      <c r="L36" s="7"/>
      <c r="M36">
        <v>6</v>
      </c>
    </row>
    <row r="37" spans="1:13">
      <c r="A37" s="2">
        <v>4</v>
      </c>
      <c r="B37" s="3" t="s">
        <v>207</v>
      </c>
      <c r="C37" s="2">
        <v>3</v>
      </c>
      <c r="D37" s="16" t="str">
        <f>IF(C37="","",VLOOKUP(C37,[13]項目編號!$A$2:$F$20,2))</f>
        <v>高中學生組</v>
      </c>
      <c r="E37" s="2">
        <v>7</v>
      </c>
      <c r="F37" s="5" t="s">
        <v>135</v>
      </c>
      <c r="G37" s="2" t="s">
        <v>313</v>
      </c>
      <c r="H37" s="26" t="s">
        <v>314</v>
      </c>
      <c r="I37" s="26" t="s">
        <v>315</v>
      </c>
      <c r="J37" s="2" t="s">
        <v>92</v>
      </c>
      <c r="K37" s="2" t="s">
        <v>316</v>
      </c>
      <c r="L37" s="7"/>
      <c r="M37">
        <v>7</v>
      </c>
    </row>
    <row r="38" spans="1:13">
      <c r="A38" s="2">
        <v>4</v>
      </c>
      <c r="B38" s="3" t="s">
        <v>207</v>
      </c>
      <c r="C38" s="2">
        <v>3</v>
      </c>
      <c r="D38" s="16" t="str">
        <f>IF(C38="","",VLOOKUP(C38,[13]項目編號!$A$2:$F$20,2))</f>
        <v>高中學生組</v>
      </c>
      <c r="E38" s="2">
        <v>7</v>
      </c>
      <c r="F38" s="5" t="s">
        <v>135</v>
      </c>
      <c r="G38" s="29" t="s">
        <v>317</v>
      </c>
      <c r="H38" s="2" t="s">
        <v>177</v>
      </c>
      <c r="I38" s="30" t="s">
        <v>318</v>
      </c>
      <c r="J38" s="2" t="s">
        <v>319</v>
      </c>
      <c r="K38" s="2" t="s">
        <v>19</v>
      </c>
      <c r="L38" s="7"/>
      <c r="M38">
        <v>8</v>
      </c>
    </row>
    <row r="39" spans="1:13">
      <c r="A39" s="2">
        <v>4</v>
      </c>
      <c r="B39" s="3" t="s">
        <v>207</v>
      </c>
      <c r="C39" s="2">
        <v>3</v>
      </c>
      <c r="D39" s="22" t="s">
        <v>134</v>
      </c>
      <c r="E39" s="2">
        <v>7</v>
      </c>
      <c r="F39" s="16" t="s">
        <v>188</v>
      </c>
      <c r="G39" s="15" t="s">
        <v>194</v>
      </c>
      <c r="H39" s="2" t="s">
        <v>195</v>
      </c>
      <c r="I39" s="2" t="s">
        <v>196</v>
      </c>
      <c r="J39" s="2" t="s">
        <v>197</v>
      </c>
      <c r="K39" s="1" t="s">
        <v>115</v>
      </c>
      <c r="L39" s="7"/>
      <c r="M39">
        <v>9</v>
      </c>
    </row>
    <row r="40" spans="1:13">
      <c r="A40" s="2">
        <v>4</v>
      </c>
      <c r="B40" s="3" t="s">
        <v>207</v>
      </c>
      <c r="C40" s="2">
        <v>3</v>
      </c>
      <c r="D40" s="22" t="s">
        <v>134</v>
      </c>
      <c r="E40" s="2">
        <v>7</v>
      </c>
      <c r="F40" s="16" t="s">
        <v>188</v>
      </c>
      <c r="G40" s="2" t="s">
        <v>198</v>
      </c>
      <c r="H40" s="2" t="s">
        <v>159</v>
      </c>
      <c r="I40" s="2" t="s">
        <v>199</v>
      </c>
      <c r="J40" s="2" t="s">
        <v>200</v>
      </c>
      <c r="K40" s="2" t="s">
        <v>19</v>
      </c>
      <c r="L40" s="7"/>
      <c r="M40" s="56">
        <v>10</v>
      </c>
    </row>
  </sheetData>
  <protectedRanges>
    <protectedRange password="C6D1" sqref="F7:F22 F3:F4 D3:D38 F30:F38" name="範圍1_1_3"/>
    <protectedRange password="C6D1" sqref="B3:B40" name="範圍1"/>
    <protectedRange password="C6D1" sqref="F23:F29" name="範圍1_1_2_2"/>
    <protectedRange password="C6D1" sqref="F5:F6" name="範圍1_1_7"/>
    <protectedRange password="C6D1" sqref="F39:F40 D39:D40" name="範圍1_1_3_1"/>
  </protectedRanges>
  <mergeCells count="1">
    <mergeCell ref="A1:L1"/>
  </mergeCells>
  <phoneticPr fontId="2" type="noConversion"/>
  <dataValidations count="3">
    <dataValidation type="whole" operator="lessThanOrEqual" allowBlank="1" showInputMessage="1" showErrorMessage="1" sqref="C3:C40">
      <formula1>5</formula1>
    </dataValidation>
    <dataValidation type="whole" operator="lessThanOrEqual" allowBlank="1" showInputMessage="1" showErrorMessage="1" sqref="E3:E40">
      <formula1>7</formula1>
    </dataValidation>
    <dataValidation type="list" allowBlank="1" showInputMessage="1" showErrorMessage="1" sqref="K3:K40">
      <formula1>"是,否"</formula1>
    </dataValidation>
  </dataValidations>
  <pageMargins left="0.25" right="0.25"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4" zoomScale="90" zoomScaleNormal="90" workbookViewId="0">
      <selection activeCell="Q15" sqref="Q15"/>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1366</v>
      </c>
    </row>
    <row r="3" spans="1:13">
      <c r="A3" s="2">
        <v>5</v>
      </c>
      <c r="B3" s="3" t="s">
        <v>320</v>
      </c>
      <c r="C3" s="2">
        <v>1</v>
      </c>
      <c r="D3" s="4" t="s">
        <v>13</v>
      </c>
      <c r="E3" s="2">
        <v>1</v>
      </c>
      <c r="F3" s="5" t="s">
        <v>74</v>
      </c>
      <c r="G3" s="15" t="s">
        <v>321</v>
      </c>
      <c r="H3" s="2" t="s">
        <v>322</v>
      </c>
      <c r="I3" s="18" t="s">
        <v>323</v>
      </c>
      <c r="J3" s="2" t="s">
        <v>322</v>
      </c>
      <c r="K3" s="2" t="s">
        <v>211</v>
      </c>
      <c r="L3" s="7"/>
      <c r="M3">
        <v>1</v>
      </c>
    </row>
    <row r="4" spans="1:13">
      <c r="A4" s="2">
        <v>5</v>
      </c>
      <c r="B4" s="3" t="s">
        <v>320</v>
      </c>
      <c r="C4" s="2">
        <v>1</v>
      </c>
      <c r="D4" s="4" t="s">
        <v>13</v>
      </c>
      <c r="E4" s="2">
        <v>1</v>
      </c>
      <c r="F4" s="5" t="s">
        <v>212</v>
      </c>
      <c r="G4" s="2" t="s">
        <v>324</v>
      </c>
      <c r="H4" s="91" t="s">
        <v>610</v>
      </c>
      <c r="I4" s="2" t="s">
        <v>325</v>
      </c>
      <c r="J4" s="2" t="s">
        <v>326</v>
      </c>
      <c r="K4" s="2" t="s">
        <v>211</v>
      </c>
      <c r="L4" s="7"/>
      <c r="M4">
        <v>2</v>
      </c>
    </row>
    <row r="5" spans="1:13">
      <c r="A5" s="2">
        <v>5</v>
      </c>
      <c r="B5" s="3" t="s">
        <v>320</v>
      </c>
      <c r="C5" s="2">
        <v>1</v>
      </c>
      <c r="D5" s="4" t="s">
        <v>13</v>
      </c>
      <c r="E5" s="2">
        <v>1</v>
      </c>
      <c r="F5" s="5" t="s">
        <v>74</v>
      </c>
      <c r="G5" s="2" t="s">
        <v>327</v>
      </c>
      <c r="H5" s="2" t="s">
        <v>328</v>
      </c>
      <c r="I5" s="2" t="s">
        <v>329</v>
      </c>
      <c r="J5" s="2" t="s">
        <v>328</v>
      </c>
      <c r="K5" s="2" t="s">
        <v>316</v>
      </c>
      <c r="L5" s="7"/>
      <c r="M5">
        <v>3</v>
      </c>
    </row>
    <row r="6" spans="1:13">
      <c r="A6" s="8">
        <v>5</v>
      </c>
      <c r="B6" s="3" t="s">
        <v>330</v>
      </c>
      <c r="C6" s="8">
        <v>1</v>
      </c>
      <c r="D6" s="4" t="s">
        <v>220</v>
      </c>
      <c r="E6" s="9">
        <v>2</v>
      </c>
      <c r="F6" s="5" t="s">
        <v>88</v>
      </c>
      <c r="G6" s="9" t="s">
        <v>331</v>
      </c>
      <c r="H6" s="8" t="s">
        <v>31</v>
      </c>
      <c r="I6" s="10" t="s">
        <v>332</v>
      </c>
      <c r="J6" s="8" t="s">
        <v>31</v>
      </c>
      <c r="K6" s="8" t="s">
        <v>19</v>
      </c>
      <c r="L6" s="15"/>
      <c r="M6">
        <v>4</v>
      </c>
    </row>
    <row r="7" spans="1:13">
      <c r="A7" s="8">
        <v>5</v>
      </c>
      <c r="B7" s="3" t="s">
        <v>330</v>
      </c>
      <c r="C7" s="8">
        <v>1</v>
      </c>
      <c r="D7" s="4" t="s">
        <v>220</v>
      </c>
      <c r="E7" s="9">
        <v>2</v>
      </c>
      <c r="F7" s="5" t="s">
        <v>206</v>
      </c>
      <c r="G7" s="9" t="s">
        <v>333</v>
      </c>
      <c r="H7" s="9" t="s">
        <v>334</v>
      </c>
      <c r="I7" s="9" t="s">
        <v>335</v>
      </c>
      <c r="J7" s="9" t="s">
        <v>334</v>
      </c>
      <c r="K7" s="12" t="s">
        <v>19</v>
      </c>
      <c r="L7" s="20"/>
      <c r="M7">
        <v>5</v>
      </c>
    </row>
    <row r="8" spans="1:13">
      <c r="A8" s="14">
        <v>5</v>
      </c>
      <c r="B8" s="3" t="s">
        <v>320</v>
      </c>
      <c r="C8" s="2">
        <v>1</v>
      </c>
      <c r="D8" s="4" t="s">
        <v>13</v>
      </c>
      <c r="E8" s="14">
        <v>3</v>
      </c>
      <c r="F8" s="4" t="s">
        <v>97</v>
      </c>
      <c r="G8" s="14" t="s">
        <v>336</v>
      </c>
      <c r="H8" s="2" t="s">
        <v>337</v>
      </c>
      <c r="I8" s="2" t="s">
        <v>338</v>
      </c>
      <c r="J8" s="2" t="s">
        <v>337</v>
      </c>
      <c r="K8" s="2" t="s">
        <v>211</v>
      </c>
      <c r="L8" s="7"/>
      <c r="M8">
        <v>6</v>
      </c>
    </row>
    <row r="9" spans="1:13">
      <c r="A9" s="14">
        <v>5</v>
      </c>
      <c r="B9" s="3" t="s">
        <v>320</v>
      </c>
      <c r="C9" s="2">
        <v>1</v>
      </c>
      <c r="D9" s="4" t="s">
        <v>13</v>
      </c>
      <c r="E9" s="14">
        <v>3</v>
      </c>
      <c r="F9" s="4" t="s">
        <v>97</v>
      </c>
      <c r="G9" s="14" t="s">
        <v>339</v>
      </c>
      <c r="H9" s="2" t="s">
        <v>340</v>
      </c>
      <c r="I9" s="2" t="s">
        <v>341</v>
      </c>
      <c r="J9" s="2" t="s">
        <v>340</v>
      </c>
      <c r="K9" s="2" t="s">
        <v>211</v>
      </c>
      <c r="L9" s="7"/>
      <c r="M9">
        <v>7</v>
      </c>
    </row>
    <row r="10" spans="1:13">
      <c r="A10" s="14">
        <v>5</v>
      </c>
      <c r="B10" s="3" t="s">
        <v>320</v>
      </c>
      <c r="C10" s="2">
        <v>1</v>
      </c>
      <c r="D10" s="4" t="s">
        <v>13</v>
      </c>
      <c r="E10" s="68">
        <v>4</v>
      </c>
      <c r="F10" s="93" t="str">
        <f>IF(E10="","",VLOOKUP(E10,[14]項目編號!$E$2:$F$20,2))</f>
        <v>里港區</v>
      </c>
      <c r="G10" s="68" t="s">
        <v>1407</v>
      </c>
      <c r="H10" s="94" t="s">
        <v>1409</v>
      </c>
      <c r="I10" s="68" t="s">
        <v>1410</v>
      </c>
      <c r="J10" s="68" t="s">
        <v>1409</v>
      </c>
      <c r="K10" s="2"/>
      <c r="L10" s="7"/>
      <c r="M10">
        <v>8</v>
      </c>
    </row>
    <row r="11" spans="1:13">
      <c r="A11" s="14">
        <v>5</v>
      </c>
      <c r="B11" s="3" t="s">
        <v>320</v>
      </c>
      <c r="C11" s="2">
        <v>1</v>
      </c>
      <c r="D11" s="4" t="s">
        <v>13</v>
      </c>
      <c r="E11" s="68">
        <v>4</v>
      </c>
      <c r="F11" s="93" t="str">
        <f>IF(E11="","",VLOOKUP(E11,[14]項目編號!$E$2:$F$20,2))</f>
        <v>里港區</v>
      </c>
      <c r="G11" s="68" t="s">
        <v>1408</v>
      </c>
      <c r="H11" s="81" t="s">
        <v>1190</v>
      </c>
      <c r="I11" s="81" t="s">
        <v>1411</v>
      </c>
      <c r="J11" s="81" t="s">
        <v>1190</v>
      </c>
      <c r="K11" s="2"/>
      <c r="L11" s="7"/>
      <c r="M11" s="56">
        <v>9</v>
      </c>
    </row>
    <row r="12" spans="1:13">
      <c r="A12" s="2">
        <v>5</v>
      </c>
      <c r="B12" s="3" t="s">
        <v>320</v>
      </c>
      <c r="C12" s="2">
        <v>2</v>
      </c>
      <c r="D12" s="4" t="s">
        <v>73</v>
      </c>
      <c r="E12" s="2">
        <v>1</v>
      </c>
      <c r="F12" s="5" t="s">
        <v>212</v>
      </c>
      <c r="G12" s="2" t="s">
        <v>342</v>
      </c>
      <c r="H12" s="2" t="s">
        <v>82</v>
      </c>
      <c r="I12" s="2" t="s">
        <v>343</v>
      </c>
      <c r="J12" s="2" t="s">
        <v>82</v>
      </c>
      <c r="K12" s="2" t="s">
        <v>115</v>
      </c>
      <c r="L12" s="7"/>
      <c r="M12">
        <v>1</v>
      </c>
    </row>
    <row r="13" spans="1:13">
      <c r="A13" s="2">
        <v>5</v>
      </c>
      <c r="B13" s="3" t="s">
        <v>320</v>
      </c>
      <c r="C13" s="2">
        <v>2</v>
      </c>
      <c r="D13" s="4" t="s">
        <v>73</v>
      </c>
      <c r="E13" s="2">
        <v>1</v>
      </c>
      <c r="F13" s="5" t="s">
        <v>212</v>
      </c>
      <c r="G13" s="2" t="s">
        <v>344</v>
      </c>
      <c r="H13" s="2" t="s">
        <v>78</v>
      </c>
      <c r="I13" s="2" t="s">
        <v>345</v>
      </c>
      <c r="J13" s="2" t="s">
        <v>346</v>
      </c>
      <c r="K13" s="2" t="s">
        <v>211</v>
      </c>
      <c r="L13" s="7"/>
      <c r="M13">
        <v>2</v>
      </c>
    </row>
    <row r="14" spans="1:13">
      <c r="A14" s="2">
        <v>5</v>
      </c>
      <c r="B14" s="3" t="s">
        <v>320</v>
      </c>
      <c r="C14" s="2">
        <v>2</v>
      </c>
      <c r="D14" s="4" t="s">
        <v>73</v>
      </c>
      <c r="E14" s="2">
        <v>1</v>
      </c>
      <c r="F14" s="5" t="s">
        <v>212</v>
      </c>
      <c r="G14" s="2" t="s">
        <v>347</v>
      </c>
      <c r="H14" s="2" t="s">
        <v>84</v>
      </c>
      <c r="I14" s="2" t="s">
        <v>348</v>
      </c>
      <c r="J14" s="2" t="s">
        <v>84</v>
      </c>
      <c r="K14" s="2" t="s">
        <v>211</v>
      </c>
      <c r="L14" s="7"/>
      <c r="M14">
        <v>3</v>
      </c>
    </row>
    <row r="15" spans="1:13">
      <c r="A15" s="8">
        <v>5</v>
      </c>
      <c r="B15" s="3" t="s">
        <v>330</v>
      </c>
      <c r="C15" s="8">
        <v>2</v>
      </c>
      <c r="D15" s="4" t="s">
        <v>93</v>
      </c>
      <c r="E15" s="9">
        <v>2</v>
      </c>
      <c r="F15" s="5" t="s">
        <v>206</v>
      </c>
      <c r="G15" s="9" t="s">
        <v>349</v>
      </c>
      <c r="H15" s="9" t="s">
        <v>350</v>
      </c>
      <c r="I15" s="9" t="s">
        <v>351</v>
      </c>
      <c r="J15" s="88" t="s">
        <v>1397</v>
      </c>
      <c r="K15" s="88" t="s">
        <v>1398</v>
      </c>
      <c r="L15" s="20"/>
      <c r="M15">
        <v>4</v>
      </c>
    </row>
    <row r="16" spans="1:13">
      <c r="A16" s="8">
        <v>5</v>
      </c>
      <c r="B16" s="3" t="s">
        <v>330</v>
      </c>
      <c r="C16" s="8">
        <v>2</v>
      </c>
      <c r="D16" s="4" t="s">
        <v>93</v>
      </c>
      <c r="E16" s="9">
        <v>2</v>
      </c>
      <c r="F16" s="5" t="s">
        <v>206</v>
      </c>
      <c r="G16" s="9" t="s">
        <v>352</v>
      </c>
      <c r="H16" s="9" t="s">
        <v>353</v>
      </c>
      <c r="I16" s="9" t="s">
        <v>354</v>
      </c>
      <c r="J16" s="9" t="s">
        <v>353</v>
      </c>
      <c r="K16" s="12" t="s">
        <v>19</v>
      </c>
      <c r="L16" s="20"/>
      <c r="M16">
        <v>5</v>
      </c>
    </row>
    <row r="17" spans="1:13">
      <c r="A17" s="14">
        <v>5</v>
      </c>
      <c r="B17" s="3" t="s">
        <v>320</v>
      </c>
      <c r="C17" s="2">
        <v>2</v>
      </c>
      <c r="D17" s="4" t="s">
        <v>73</v>
      </c>
      <c r="E17" s="14">
        <v>3</v>
      </c>
      <c r="F17" s="4" t="s">
        <v>97</v>
      </c>
      <c r="G17" s="14" t="s">
        <v>355</v>
      </c>
      <c r="H17" s="2" t="s">
        <v>356</v>
      </c>
      <c r="I17" s="2"/>
      <c r="J17" s="2"/>
      <c r="K17" s="2"/>
      <c r="L17" s="7"/>
      <c r="M17">
        <v>6</v>
      </c>
    </row>
    <row r="18" spans="1:13">
      <c r="A18" s="14">
        <v>5</v>
      </c>
      <c r="B18" s="3" t="s">
        <v>320</v>
      </c>
      <c r="C18" s="2">
        <v>2</v>
      </c>
      <c r="D18" s="4" t="s">
        <v>73</v>
      </c>
      <c r="E18" s="14">
        <v>3</v>
      </c>
      <c r="F18" s="4" t="s">
        <v>97</v>
      </c>
      <c r="G18" s="14" t="s">
        <v>357</v>
      </c>
      <c r="H18" s="2" t="s">
        <v>358</v>
      </c>
      <c r="I18" s="2" t="s">
        <v>359</v>
      </c>
      <c r="J18" s="2" t="s">
        <v>358</v>
      </c>
      <c r="K18" s="2" t="s">
        <v>19</v>
      </c>
      <c r="L18" s="7"/>
      <c r="M18">
        <v>7</v>
      </c>
    </row>
    <row r="19" spans="1:13">
      <c r="A19" s="14">
        <v>5</v>
      </c>
      <c r="B19" s="3" t="s">
        <v>320</v>
      </c>
      <c r="C19" s="2">
        <v>2</v>
      </c>
      <c r="D19" s="4" t="s">
        <v>73</v>
      </c>
      <c r="E19" s="68">
        <v>4</v>
      </c>
      <c r="F19" s="93" t="str">
        <f>IF(E19="","",VLOOKUP(E19,[14]項目編號!$E$2:$F$20,2))</f>
        <v>里港區</v>
      </c>
      <c r="G19" s="68" t="s">
        <v>1412</v>
      </c>
      <c r="H19" s="95" t="s">
        <v>1413</v>
      </c>
      <c r="I19" s="96" t="s">
        <v>1414</v>
      </c>
      <c r="J19" s="95" t="s">
        <v>1413</v>
      </c>
      <c r="K19" s="2"/>
      <c r="L19" s="7"/>
      <c r="M19">
        <v>8</v>
      </c>
    </row>
    <row r="20" spans="1:13">
      <c r="A20" s="2">
        <v>5</v>
      </c>
      <c r="B20" s="3" t="s">
        <v>320</v>
      </c>
      <c r="C20" s="2">
        <v>2</v>
      </c>
      <c r="D20" s="4" t="s">
        <v>73</v>
      </c>
      <c r="E20" s="2">
        <v>5</v>
      </c>
      <c r="F20" s="5" t="s">
        <v>122</v>
      </c>
      <c r="G20" s="2" t="s">
        <v>360</v>
      </c>
      <c r="H20" s="2" t="s">
        <v>287</v>
      </c>
      <c r="I20" s="2" t="s">
        <v>361</v>
      </c>
      <c r="J20" s="2" t="s">
        <v>126</v>
      </c>
      <c r="K20" s="2" t="s">
        <v>19</v>
      </c>
      <c r="L20" s="7"/>
      <c r="M20">
        <v>9</v>
      </c>
    </row>
    <row r="21" spans="1:13">
      <c r="A21" s="2">
        <v>5</v>
      </c>
      <c r="B21" s="3" t="s">
        <v>320</v>
      </c>
      <c r="C21" s="2">
        <v>2</v>
      </c>
      <c r="D21" s="4" t="s">
        <v>73</v>
      </c>
      <c r="E21" s="2">
        <v>5</v>
      </c>
      <c r="F21" s="5" t="s">
        <v>122</v>
      </c>
      <c r="G21" s="2" t="s">
        <v>362</v>
      </c>
      <c r="H21" s="2" t="s">
        <v>363</v>
      </c>
      <c r="I21" s="2" t="s">
        <v>364</v>
      </c>
      <c r="J21" s="2" t="s">
        <v>365</v>
      </c>
      <c r="K21" s="2" t="s">
        <v>211</v>
      </c>
      <c r="L21" s="7"/>
      <c r="M21" s="56">
        <v>10</v>
      </c>
    </row>
    <row r="22" spans="1:13">
      <c r="A22" s="23">
        <v>5</v>
      </c>
      <c r="B22" s="3" t="s">
        <v>320</v>
      </c>
      <c r="C22" s="2">
        <v>3</v>
      </c>
      <c r="D22" s="22" t="s">
        <v>151</v>
      </c>
      <c r="E22" s="2">
        <v>7</v>
      </c>
      <c r="F22" s="22" t="s">
        <v>188</v>
      </c>
      <c r="G22" s="24" t="s">
        <v>366</v>
      </c>
      <c r="H22" s="19" t="s">
        <v>148</v>
      </c>
      <c r="I22" s="19" t="s">
        <v>367</v>
      </c>
      <c r="J22" s="19" t="s">
        <v>150</v>
      </c>
      <c r="K22" s="19" t="s">
        <v>19</v>
      </c>
      <c r="L22" s="7"/>
      <c r="M22">
        <v>1</v>
      </c>
    </row>
    <row r="23" spans="1:13">
      <c r="A23" s="17">
        <v>5</v>
      </c>
      <c r="B23" s="3" t="s">
        <v>320</v>
      </c>
      <c r="C23" s="1">
        <v>3</v>
      </c>
      <c r="D23" s="22" t="s">
        <v>151</v>
      </c>
      <c r="E23" s="17">
        <v>7</v>
      </c>
      <c r="F23" s="22" t="s">
        <v>188</v>
      </c>
      <c r="G23" s="17" t="s">
        <v>368</v>
      </c>
      <c r="H23" s="1" t="s">
        <v>153</v>
      </c>
      <c r="I23" s="1" t="s">
        <v>369</v>
      </c>
      <c r="J23" s="1"/>
      <c r="K23" s="1" t="s">
        <v>211</v>
      </c>
      <c r="L23" s="25" t="s">
        <v>370</v>
      </c>
      <c r="M23">
        <v>2</v>
      </c>
    </row>
    <row r="24" spans="1:13">
      <c r="A24" s="2">
        <v>5</v>
      </c>
      <c r="B24" s="3" t="s">
        <v>320</v>
      </c>
      <c r="C24" s="1">
        <v>3</v>
      </c>
      <c r="D24" s="22" t="s">
        <v>134</v>
      </c>
      <c r="E24" s="2">
        <v>7</v>
      </c>
      <c r="F24" s="22" t="s">
        <v>188</v>
      </c>
      <c r="G24" s="18" t="s">
        <v>371</v>
      </c>
      <c r="H24" s="2" t="s">
        <v>372</v>
      </c>
      <c r="I24" s="2" t="s">
        <v>373</v>
      </c>
      <c r="J24" s="2" t="s">
        <v>372</v>
      </c>
      <c r="K24" s="2" t="s">
        <v>316</v>
      </c>
      <c r="L24" s="7"/>
      <c r="M24">
        <v>3</v>
      </c>
    </row>
    <row r="25" spans="1:13">
      <c r="A25" s="2">
        <v>5</v>
      </c>
      <c r="B25" s="3" t="s">
        <v>320</v>
      </c>
      <c r="C25" s="2">
        <v>3</v>
      </c>
      <c r="D25" s="16" t="str">
        <f>IF(C25="","",VLOOKUP(C25,[13]項目編號!$A$2:$F$20,2))</f>
        <v>高中學生組</v>
      </c>
      <c r="E25" s="2">
        <v>7</v>
      </c>
      <c r="F25" s="22" t="s">
        <v>188</v>
      </c>
      <c r="G25" s="2" t="s">
        <v>374</v>
      </c>
      <c r="H25" s="2" t="s">
        <v>311</v>
      </c>
      <c r="I25" s="2" t="s">
        <v>375</v>
      </c>
      <c r="J25" s="2" t="s">
        <v>376</v>
      </c>
      <c r="K25" s="2" t="s">
        <v>211</v>
      </c>
      <c r="L25" s="7"/>
      <c r="M25">
        <v>4</v>
      </c>
    </row>
    <row r="26" spans="1:13">
      <c r="A26" s="2">
        <v>5</v>
      </c>
      <c r="B26" s="3" t="s">
        <v>320</v>
      </c>
      <c r="C26" s="2">
        <v>3</v>
      </c>
      <c r="D26" s="16" t="str">
        <f>IF(C26="","",VLOOKUP(C26,[13]項目編號!$A$2:$F$20,2))</f>
        <v>高中學生組</v>
      </c>
      <c r="E26" s="2">
        <v>7</v>
      </c>
      <c r="F26" s="22" t="s">
        <v>188</v>
      </c>
      <c r="G26" s="2" t="s">
        <v>377</v>
      </c>
      <c r="H26" s="26" t="s">
        <v>171</v>
      </c>
      <c r="I26" s="26" t="s">
        <v>378</v>
      </c>
      <c r="J26" s="2" t="s">
        <v>92</v>
      </c>
      <c r="K26" s="2" t="s">
        <v>115</v>
      </c>
      <c r="L26" s="7"/>
      <c r="M26" s="56">
        <v>5</v>
      </c>
    </row>
  </sheetData>
  <protectedRanges>
    <protectedRange password="C6D1" sqref="D3:D7 F3:F9 F25:F26 F12:F15" name="範圍1_1_3"/>
    <protectedRange password="C6D1" sqref="B3:B12" name="範圍1"/>
    <protectedRange password="C6D1" sqref="F16:F18 D8:D26 F20:F24" name="範圍1_1_9"/>
    <protectedRange password="C6D1" sqref="B13:B26" name="範圍1_7"/>
    <protectedRange password="C6D1" sqref="F10:F11" name="範圍1_1"/>
    <protectedRange password="C6D1" sqref="F19" name="範圍1_1_1"/>
  </protectedRanges>
  <mergeCells count="1">
    <mergeCell ref="A1:L1"/>
  </mergeCells>
  <phoneticPr fontId="2" type="noConversion"/>
  <dataValidations count="4">
    <dataValidation type="whole" operator="lessThanOrEqual" allowBlank="1" showInputMessage="1" showErrorMessage="1" sqref="C3:C7 C23:C26 C16:C20">
      <formula1>5</formula1>
    </dataValidation>
    <dataValidation type="whole" operator="lessThanOrEqual" allowBlank="1" showInputMessage="1" showErrorMessage="1" sqref="E3:E26">
      <formula1>7</formula1>
    </dataValidation>
    <dataValidation type="list" allowBlank="1" showInputMessage="1" showErrorMessage="1" sqref="K16:K26 K3:K7">
      <formula1>"是,否"</formula1>
    </dataValidation>
    <dataValidation type="whole" operator="lessThanOrEqual" allowBlank="1" showInputMessage="1" showErrorMessage="1" sqref="A16:A26">
      <formula1>14</formula1>
    </dataValidation>
  </dataValidations>
  <pageMargins left="0.25" right="0.25"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110" zoomScaleNormal="110" workbookViewId="0">
      <selection activeCell="I5" sqref="I5"/>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31.21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1368</v>
      </c>
    </row>
    <row r="3" spans="1:13">
      <c r="A3" s="2">
        <v>6</v>
      </c>
      <c r="B3" s="3" t="str">
        <f>IF(A3="","",VLOOKUP(A3,[1]項目編號!$A$2:$B$17,2))</f>
        <v>國語朗讀</v>
      </c>
      <c r="C3" s="2">
        <v>1</v>
      </c>
      <c r="D3" s="4" t="s">
        <v>13</v>
      </c>
      <c r="E3" s="2">
        <v>1</v>
      </c>
      <c r="F3" s="5" t="s">
        <v>212</v>
      </c>
      <c r="G3" s="2" t="s">
        <v>379</v>
      </c>
      <c r="H3" s="2" t="s">
        <v>380</v>
      </c>
      <c r="I3" s="2" t="s">
        <v>381</v>
      </c>
      <c r="J3" s="2" t="s">
        <v>380</v>
      </c>
      <c r="K3" s="2" t="s">
        <v>19</v>
      </c>
      <c r="L3" s="7"/>
      <c r="M3">
        <v>1</v>
      </c>
    </row>
    <row r="4" spans="1:13">
      <c r="A4" s="2">
        <v>6</v>
      </c>
      <c r="B4" s="3" t="str">
        <f>IF(A4="","",VLOOKUP(A4,[1]項目編號!$A$2:$B$17,2))</f>
        <v>國語朗讀</v>
      </c>
      <c r="C4" s="2">
        <v>1</v>
      </c>
      <c r="D4" s="4" t="s">
        <v>13</v>
      </c>
      <c r="E4" s="2">
        <v>1</v>
      </c>
      <c r="F4" s="5" t="s">
        <v>212</v>
      </c>
      <c r="G4" s="2" t="s">
        <v>382</v>
      </c>
      <c r="H4" s="2" t="s">
        <v>383</v>
      </c>
      <c r="I4" s="2" t="s">
        <v>1416</v>
      </c>
      <c r="J4" s="2" t="s">
        <v>383</v>
      </c>
      <c r="K4" s="2" t="s">
        <v>19</v>
      </c>
      <c r="L4" s="7"/>
      <c r="M4">
        <v>2</v>
      </c>
    </row>
    <row r="5" spans="1:13">
      <c r="A5" s="2">
        <v>6</v>
      </c>
      <c r="B5" s="3" t="str">
        <f>IF(A5="","",VLOOKUP(A5,[1]項目編號!$A$2:$B$17,2))</f>
        <v>國語朗讀</v>
      </c>
      <c r="C5" s="2">
        <v>1</v>
      </c>
      <c r="D5" s="4" t="s">
        <v>13</v>
      </c>
      <c r="E5" s="2">
        <v>1</v>
      </c>
      <c r="F5" s="5" t="s">
        <v>212</v>
      </c>
      <c r="G5" s="2" t="s">
        <v>384</v>
      </c>
      <c r="H5" s="2" t="s">
        <v>21</v>
      </c>
      <c r="I5" s="2" t="s">
        <v>385</v>
      </c>
      <c r="J5" s="2" t="s">
        <v>21</v>
      </c>
      <c r="K5" s="2" t="s">
        <v>19</v>
      </c>
      <c r="L5" s="7"/>
      <c r="M5">
        <v>3</v>
      </c>
    </row>
    <row r="6" spans="1:13">
      <c r="A6" s="8">
        <v>6</v>
      </c>
      <c r="B6" s="3" t="s">
        <v>386</v>
      </c>
      <c r="C6" s="9">
        <v>1</v>
      </c>
      <c r="D6" s="4" t="s">
        <v>28</v>
      </c>
      <c r="E6" s="9">
        <v>2</v>
      </c>
      <c r="F6" s="5" t="s">
        <v>29</v>
      </c>
      <c r="G6" s="9" t="s">
        <v>387</v>
      </c>
      <c r="H6" s="9" t="s">
        <v>224</v>
      </c>
      <c r="I6" s="9" t="s">
        <v>388</v>
      </c>
      <c r="J6" s="9" t="s">
        <v>224</v>
      </c>
      <c r="K6" s="12" t="s">
        <v>19</v>
      </c>
      <c r="L6" s="20"/>
      <c r="M6">
        <v>4</v>
      </c>
    </row>
    <row r="7" spans="1:13">
      <c r="A7" s="8">
        <v>6</v>
      </c>
      <c r="B7" s="3" t="s">
        <v>386</v>
      </c>
      <c r="C7" s="9">
        <v>1</v>
      </c>
      <c r="D7" s="4" t="s">
        <v>220</v>
      </c>
      <c r="E7" s="9">
        <v>2</v>
      </c>
      <c r="F7" s="5" t="s">
        <v>29</v>
      </c>
      <c r="G7" s="9" t="s">
        <v>389</v>
      </c>
      <c r="H7" s="9" t="s">
        <v>390</v>
      </c>
      <c r="I7" s="9" t="s">
        <v>391</v>
      </c>
      <c r="J7" s="9" t="s">
        <v>390</v>
      </c>
      <c r="K7" s="12" t="s">
        <v>19</v>
      </c>
      <c r="L7" s="20"/>
      <c r="M7">
        <v>5</v>
      </c>
    </row>
    <row r="8" spans="1:13">
      <c r="A8" s="14">
        <v>6</v>
      </c>
      <c r="B8" s="3" t="s">
        <v>392</v>
      </c>
      <c r="C8" s="2">
        <v>1</v>
      </c>
      <c r="D8" s="4" t="s">
        <v>13</v>
      </c>
      <c r="E8" s="14">
        <v>3</v>
      </c>
      <c r="F8" s="4" t="s">
        <v>37</v>
      </c>
      <c r="G8" s="31" t="s">
        <v>393</v>
      </c>
      <c r="H8" s="32" t="s">
        <v>394</v>
      </c>
      <c r="I8" s="32" t="s">
        <v>395</v>
      </c>
      <c r="J8" s="32" t="s">
        <v>394</v>
      </c>
      <c r="K8" s="32" t="s">
        <v>19</v>
      </c>
      <c r="L8" s="7"/>
      <c r="M8">
        <v>6</v>
      </c>
    </row>
    <row r="9" spans="1:13">
      <c r="A9" s="14">
        <v>6</v>
      </c>
      <c r="B9" s="3" t="s">
        <v>392</v>
      </c>
      <c r="C9" s="2">
        <v>1</v>
      </c>
      <c r="D9" s="4" t="s">
        <v>13</v>
      </c>
      <c r="E9" s="14">
        <v>3</v>
      </c>
      <c r="F9" s="4" t="s">
        <v>37</v>
      </c>
      <c r="G9" s="31" t="s">
        <v>396</v>
      </c>
      <c r="H9" s="32" t="s">
        <v>39</v>
      </c>
      <c r="I9" s="32" t="s">
        <v>397</v>
      </c>
      <c r="J9" s="32" t="s">
        <v>39</v>
      </c>
      <c r="K9" s="32" t="s">
        <v>19</v>
      </c>
      <c r="L9" s="7"/>
      <c r="M9">
        <v>7</v>
      </c>
    </row>
    <row r="10" spans="1:13">
      <c r="A10" s="2">
        <v>6</v>
      </c>
      <c r="B10" s="3" t="str">
        <f>IF(A10="","",VLOOKUP(A10,[2]項目編號!$A$2:$B$17,2))</f>
        <v>國語朗讀</v>
      </c>
      <c r="C10" s="2">
        <v>1</v>
      </c>
      <c r="D10" s="4" t="s">
        <v>13</v>
      </c>
      <c r="E10" s="2">
        <v>4</v>
      </c>
      <c r="F10" s="5" t="s">
        <v>108</v>
      </c>
      <c r="G10" s="2" t="s">
        <v>398</v>
      </c>
      <c r="H10" s="2" t="s">
        <v>399</v>
      </c>
      <c r="I10" s="2" t="s">
        <v>400</v>
      </c>
      <c r="J10" s="2" t="s">
        <v>399</v>
      </c>
      <c r="K10" s="2" t="s">
        <v>115</v>
      </c>
      <c r="L10" s="7"/>
      <c r="M10">
        <v>8</v>
      </c>
    </row>
    <row r="11" spans="1:13">
      <c r="A11" s="2">
        <v>6</v>
      </c>
      <c r="B11" s="3" t="str">
        <f>IF(A11="","",VLOOKUP(A11,[2]項目編號!$A$2:$B$17,2))</f>
        <v>國語朗讀</v>
      </c>
      <c r="C11" s="2">
        <v>1</v>
      </c>
      <c r="D11" s="4" t="s">
        <v>13</v>
      </c>
      <c r="E11" s="2">
        <v>4</v>
      </c>
      <c r="F11" s="5" t="s">
        <v>108</v>
      </c>
      <c r="G11" s="2" t="s">
        <v>401</v>
      </c>
      <c r="H11" s="2" t="s">
        <v>402</v>
      </c>
      <c r="I11" s="2" t="s">
        <v>403</v>
      </c>
      <c r="J11" s="2" t="s">
        <v>402</v>
      </c>
      <c r="K11" s="2" t="s">
        <v>19</v>
      </c>
      <c r="L11" s="7"/>
      <c r="M11">
        <v>9</v>
      </c>
    </row>
    <row r="12" spans="1:13">
      <c r="A12" s="2">
        <v>6</v>
      </c>
      <c r="B12" s="3" t="s">
        <v>404</v>
      </c>
      <c r="C12" s="2">
        <v>1</v>
      </c>
      <c r="D12" s="4" t="s">
        <v>13</v>
      </c>
      <c r="E12" s="2">
        <v>5</v>
      </c>
      <c r="F12" s="5" t="s">
        <v>122</v>
      </c>
      <c r="G12" s="2" t="s">
        <v>405</v>
      </c>
      <c r="H12" s="2" t="s">
        <v>406</v>
      </c>
      <c r="I12" s="2" t="s">
        <v>407</v>
      </c>
      <c r="J12" s="2" t="s">
        <v>408</v>
      </c>
      <c r="K12" s="2" t="s">
        <v>211</v>
      </c>
      <c r="L12" s="7"/>
      <c r="M12">
        <v>10</v>
      </c>
    </row>
    <row r="13" spans="1:13">
      <c r="A13" s="2">
        <v>6</v>
      </c>
      <c r="B13" s="3" t="s">
        <v>404</v>
      </c>
      <c r="C13" s="2">
        <v>1</v>
      </c>
      <c r="D13" s="4" t="s">
        <v>13</v>
      </c>
      <c r="E13" s="2">
        <v>5</v>
      </c>
      <c r="F13" s="5" t="s">
        <v>122</v>
      </c>
      <c r="G13" s="2" t="s">
        <v>409</v>
      </c>
      <c r="H13" s="2" t="s">
        <v>410</v>
      </c>
      <c r="I13" s="2" t="s">
        <v>411</v>
      </c>
      <c r="J13" s="2" t="s">
        <v>412</v>
      </c>
      <c r="K13" s="2" t="s">
        <v>19</v>
      </c>
      <c r="L13" s="7"/>
      <c r="M13">
        <v>11</v>
      </c>
    </row>
    <row r="14" spans="1:13">
      <c r="A14" s="2">
        <v>6</v>
      </c>
      <c r="B14" s="3" t="str">
        <f>IF(A14="","",VLOOKUP(A14,[3]項目編號!$A$2:$B$17,2))</f>
        <v>國語朗讀</v>
      </c>
      <c r="C14" s="2">
        <v>1</v>
      </c>
      <c r="D14" s="4" t="s">
        <v>13</v>
      </c>
      <c r="E14" s="2">
        <v>6</v>
      </c>
      <c r="F14" s="16" t="s">
        <v>64</v>
      </c>
      <c r="G14" s="2" t="s">
        <v>413</v>
      </c>
      <c r="H14" s="2" t="s">
        <v>414</v>
      </c>
      <c r="I14" s="2" t="s">
        <v>415</v>
      </c>
      <c r="J14" s="2" t="s">
        <v>414</v>
      </c>
      <c r="K14" s="2" t="s">
        <v>211</v>
      </c>
      <c r="L14" s="7"/>
      <c r="M14">
        <v>12</v>
      </c>
    </row>
    <row r="15" spans="1:13">
      <c r="A15" s="2">
        <v>6</v>
      </c>
      <c r="B15" s="3" t="str">
        <f>IF(A15="","",VLOOKUP(A15,[3]項目編號!$A$2:$B$17,2))</f>
        <v>國語朗讀</v>
      </c>
      <c r="C15" s="2">
        <v>1</v>
      </c>
      <c r="D15" s="4" t="s">
        <v>13</v>
      </c>
      <c r="E15" s="2">
        <v>6</v>
      </c>
      <c r="F15" s="16" t="s">
        <v>64</v>
      </c>
      <c r="G15" s="2" t="s">
        <v>416</v>
      </c>
      <c r="H15" s="2" t="s">
        <v>417</v>
      </c>
      <c r="I15" s="2" t="s">
        <v>418</v>
      </c>
      <c r="J15" s="2" t="s">
        <v>417</v>
      </c>
      <c r="K15" s="2" t="s">
        <v>115</v>
      </c>
      <c r="L15" s="7"/>
      <c r="M15" s="56">
        <v>13</v>
      </c>
    </row>
    <row r="16" spans="1:13">
      <c r="A16" s="2">
        <v>6</v>
      </c>
      <c r="B16" s="3" t="str">
        <f>IF(A16="","",VLOOKUP(A16,[1]項目編號!$A$2:$B$17,2))</f>
        <v>國語朗讀</v>
      </c>
      <c r="C16" s="2">
        <v>2</v>
      </c>
      <c r="D16" s="4" t="s">
        <v>93</v>
      </c>
      <c r="E16" s="2">
        <v>1</v>
      </c>
      <c r="F16" s="5" t="s">
        <v>212</v>
      </c>
      <c r="G16" s="2" t="s">
        <v>419</v>
      </c>
      <c r="H16" s="2" t="s">
        <v>84</v>
      </c>
      <c r="I16" s="2" t="s">
        <v>420</v>
      </c>
      <c r="J16" s="2" t="s">
        <v>84</v>
      </c>
      <c r="K16" s="2" t="s">
        <v>19</v>
      </c>
      <c r="L16" s="7"/>
      <c r="M16">
        <v>1</v>
      </c>
    </row>
    <row r="17" spans="1:13">
      <c r="A17" s="2">
        <v>6</v>
      </c>
      <c r="B17" s="3" t="str">
        <f>IF(A17="","",VLOOKUP(A17,[1]項目編號!$A$2:$B$17,2))</f>
        <v>國語朗讀</v>
      </c>
      <c r="C17" s="2">
        <v>2</v>
      </c>
      <c r="D17" s="4" t="s">
        <v>93</v>
      </c>
      <c r="E17" s="2">
        <v>1</v>
      </c>
      <c r="F17" s="5" t="s">
        <v>212</v>
      </c>
      <c r="G17" s="2" t="s">
        <v>421</v>
      </c>
      <c r="H17" s="2" t="s">
        <v>78</v>
      </c>
      <c r="I17" s="2" t="s">
        <v>422</v>
      </c>
      <c r="J17" s="2" t="s">
        <v>78</v>
      </c>
      <c r="K17" s="2" t="s">
        <v>19</v>
      </c>
      <c r="L17" s="7"/>
      <c r="M17">
        <v>2</v>
      </c>
    </row>
    <row r="18" spans="1:13">
      <c r="A18" s="2">
        <v>6</v>
      </c>
      <c r="B18" s="3" t="str">
        <f>IF(A18="","",VLOOKUP(A18,[1]項目編號!$A$2:$B$17,2))</f>
        <v>國語朗讀</v>
      </c>
      <c r="C18" s="2">
        <v>2</v>
      </c>
      <c r="D18" s="4" t="s">
        <v>93</v>
      </c>
      <c r="E18" s="2">
        <v>1</v>
      </c>
      <c r="F18" s="5" t="s">
        <v>212</v>
      </c>
      <c r="G18" s="2" t="s">
        <v>423</v>
      </c>
      <c r="H18" s="2" t="s">
        <v>424</v>
      </c>
      <c r="I18" s="2" t="s">
        <v>425</v>
      </c>
      <c r="J18" s="2" t="s">
        <v>424</v>
      </c>
      <c r="K18" s="2" t="s">
        <v>19</v>
      </c>
      <c r="L18" s="7"/>
      <c r="M18">
        <v>3</v>
      </c>
    </row>
    <row r="19" spans="1:13">
      <c r="A19" s="2">
        <v>6</v>
      </c>
      <c r="B19" s="3" t="str">
        <f>IF(A19="","",VLOOKUP(A19,[9]項目編號!$A$2:$B$17,2))</f>
        <v>國語朗讀</v>
      </c>
      <c r="C19" s="2">
        <v>2</v>
      </c>
      <c r="D19" s="4" t="s">
        <v>93</v>
      </c>
      <c r="E19" s="2">
        <v>1</v>
      </c>
      <c r="F19" s="5" t="s">
        <v>74</v>
      </c>
      <c r="G19" s="2" t="s">
        <v>426</v>
      </c>
      <c r="H19" s="2" t="s">
        <v>174</v>
      </c>
      <c r="I19" s="2" t="s">
        <v>427</v>
      </c>
      <c r="J19" s="2" t="s">
        <v>428</v>
      </c>
      <c r="K19" s="2" t="s">
        <v>211</v>
      </c>
      <c r="L19" s="28" t="s">
        <v>429</v>
      </c>
      <c r="M19">
        <v>4</v>
      </c>
    </row>
    <row r="20" spans="1:13">
      <c r="A20" s="8">
        <v>6</v>
      </c>
      <c r="B20" s="3" t="s">
        <v>404</v>
      </c>
      <c r="C20" s="9">
        <v>2</v>
      </c>
      <c r="D20" s="4" t="s">
        <v>430</v>
      </c>
      <c r="E20" s="9">
        <v>2</v>
      </c>
      <c r="F20" s="5" t="s">
        <v>88</v>
      </c>
      <c r="G20" s="9" t="s">
        <v>431</v>
      </c>
      <c r="H20" s="9" t="s">
        <v>90</v>
      </c>
      <c r="I20" s="9" t="s">
        <v>432</v>
      </c>
      <c r="J20" s="9" t="s">
        <v>92</v>
      </c>
      <c r="K20" s="12" t="s">
        <v>19</v>
      </c>
      <c r="L20" s="20"/>
      <c r="M20">
        <v>5</v>
      </c>
    </row>
    <row r="21" spans="1:13">
      <c r="A21" s="8">
        <v>6</v>
      </c>
      <c r="B21" s="3" t="s">
        <v>404</v>
      </c>
      <c r="C21" s="9">
        <v>2</v>
      </c>
      <c r="D21" s="4" t="s">
        <v>430</v>
      </c>
      <c r="E21" s="9">
        <v>2</v>
      </c>
      <c r="F21" s="5" t="s">
        <v>206</v>
      </c>
      <c r="G21" s="9" t="s">
        <v>433</v>
      </c>
      <c r="H21" s="9" t="s">
        <v>95</v>
      </c>
      <c r="I21" s="9" t="s">
        <v>96</v>
      </c>
      <c r="J21" s="9" t="s">
        <v>95</v>
      </c>
      <c r="K21" s="12" t="s">
        <v>19</v>
      </c>
      <c r="L21" s="20"/>
      <c r="M21">
        <v>6</v>
      </c>
    </row>
    <row r="22" spans="1:13">
      <c r="A22" s="14">
        <v>6</v>
      </c>
      <c r="B22" s="3" t="s">
        <v>392</v>
      </c>
      <c r="C22" s="2">
        <v>2</v>
      </c>
      <c r="D22" s="4" t="s">
        <v>73</v>
      </c>
      <c r="E22" s="14">
        <v>3</v>
      </c>
      <c r="F22" s="4" t="s">
        <v>434</v>
      </c>
      <c r="G22" s="17" t="s">
        <v>435</v>
      </c>
      <c r="H22" s="2" t="s">
        <v>275</v>
      </c>
      <c r="I22" s="18" t="s">
        <v>436</v>
      </c>
      <c r="J22" s="2" t="s">
        <v>275</v>
      </c>
      <c r="K22" s="2" t="s">
        <v>19</v>
      </c>
      <c r="L22" s="7"/>
      <c r="M22">
        <v>7</v>
      </c>
    </row>
    <row r="23" spans="1:13">
      <c r="A23" s="14">
        <v>6</v>
      </c>
      <c r="B23" s="3" t="s">
        <v>392</v>
      </c>
      <c r="C23" s="2">
        <v>2</v>
      </c>
      <c r="D23" s="4" t="s">
        <v>73</v>
      </c>
      <c r="E23" s="14">
        <v>3</v>
      </c>
      <c r="F23" s="4" t="s">
        <v>434</v>
      </c>
      <c r="G23" s="17" t="s">
        <v>437</v>
      </c>
      <c r="H23" s="2" t="s">
        <v>438</v>
      </c>
      <c r="I23" s="18" t="s">
        <v>439</v>
      </c>
      <c r="J23" s="2" t="s">
        <v>438</v>
      </c>
      <c r="K23" s="2" t="s">
        <v>19</v>
      </c>
      <c r="L23" s="7"/>
      <c r="M23">
        <v>8</v>
      </c>
    </row>
    <row r="24" spans="1:13">
      <c r="A24" s="2">
        <v>6</v>
      </c>
      <c r="B24" s="3" t="str">
        <f>IF(A24="","",VLOOKUP(A24,[2]項目編號!$A$2:$B$17,2))</f>
        <v>國語朗讀</v>
      </c>
      <c r="C24" s="2">
        <v>2</v>
      </c>
      <c r="D24" s="4" t="s">
        <v>73</v>
      </c>
      <c r="E24" s="2">
        <v>4</v>
      </c>
      <c r="F24" s="5" t="s">
        <v>49</v>
      </c>
      <c r="G24" s="2" t="s">
        <v>440</v>
      </c>
      <c r="H24" s="2" t="s">
        <v>112</v>
      </c>
      <c r="I24" s="2" t="s">
        <v>441</v>
      </c>
      <c r="J24" s="2" t="s">
        <v>112</v>
      </c>
      <c r="K24" s="2" t="s">
        <v>19</v>
      </c>
      <c r="L24" s="7"/>
      <c r="M24">
        <v>9</v>
      </c>
    </row>
    <row r="25" spans="1:13">
      <c r="A25" s="2">
        <v>6</v>
      </c>
      <c r="B25" s="3" t="str">
        <f>IF(A25="","",VLOOKUP(A25,[2]項目編號!$A$2:$B$17,2))</f>
        <v>國語朗讀</v>
      </c>
      <c r="C25" s="2">
        <v>2</v>
      </c>
      <c r="D25" s="4" t="s">
        <v>73</v>
      </c>
      <c r="E25" s="2">
        <v>4</v>
      </c>
      <c r="F25" s="5" t="s">
        <v>49</v>
      </c>
      <c r="G25" s="2" t="s">
        <v>442</v>
      </c>
      <c r="H25" s="2" t="s">
        <v>443</v>
      </c>
      <c r="I25" s="2" t="s">
        <v>444</v>
      </c>
      <c r="J25" s="2" t="s">
        <v>443</v>
      </c>
      <c r="K25" s="2" t="s">
        <v>316</v>
      </c>
      <c r="L25" s="7"/>
      <c r="M25">
        <v>10</v>
      </c>
    </row>
    <row r="26" spans="1:13">
      <c r="A26" s="2">
        <v>6</v>
      </c>
      <c r="B26" s="3" t="s">
        <v>445</v>
      </c>
      <c r="C26" s="2">
        <v>2</v>
      </c>
      <c r="D26" s="4" t="s">
        <v>73</v>
      </c>
      <c r="E26" s="2">
        <v>5</v>
      </c>
      <c r="F26" s="5" t="s">
        <v>54</v>
      </c>
      <c r="G26" s="2" t="s">
        <v>446</v>
      </c>
      <c r="H26" s="2" t="s">
        <v>447</v>
      </c>
      <c r="I26" s="2" t="s">
        <v>448</v>
      </c>
      <c r="J26" s="2" t="s">
        <v>449</v>
      </c>
      <c r="K26" s="2" t="s">
        <v>19</v>
      </c>
      <c r="L26" s="7"/>
      <c r="M26">
        <v>11</v>
      </c>
    </row>
    <row r="27" spans="1:13">
      <c r="A27" s="2">
        <v>6</v>
      </c>
      <c r="B27" s="3" t="s">
        <v>445</v>
      </c>
      <c r="C27" s="2">
        <v>2</v>
      </c>
      <c r="D27" s="4" t="s">
        <v>73</v>
      </c>
      <c r="E27" s="2">
        <v>5</v>
      </c>
      <c r="F27" s="5" t="s">
        <v>54</v>
      </c>
      <c r="G27" s="2" t="s">
        <v>450</v>
      </c>
      <c r="H27" s="2" t="s">
        <v>451</v>
      </c>
      <c r="I27" s="2" t="s">
        <v>452</v>
      </c>
      <c r="J27" s="2" t="s">
        <v>121</v>
      </c>
      <c r="K27" s="2" t="s">
        <v>19</v>
      </c>
      <c r="L27" s="7"/>
      <c r="M27">
        <v>12</v>
      </c>
    </row>
    <row r="28" spans="1:13">
      <c r="A28" s="2">
        <v>6</v>
      </c>
      <c r="B28" s="3" t="str">
        <f>IF(A28="","",VLOOKUP(A28,[3]項目編號!$A$2:$B$17,2))</f>
        <v>國語朗讀</v>
      </c>
      <c r="C28" s="2">
        <v>2</v>
      </c>
      <c r="D28" s="4" t="s">
        <v>73</v>
      </c>
      <c r="E28" s="2">
        <v>6</v>
      </c>
      <c r="F28" s="16" t="s">
        <v>64</v>
      </c>
      <c r="G28" s="2" t="s">
        <v>453</v>
      </c>
      <c r="H28" s="2" t="s">
        <v>128</v>
      </c>
      <c r="I28" s="2" t="s">
        <v>454</v>
      </c>
      <c r="J28" s="2" t="s">
        <v>128</v>
      </c>
      <c r="K28" s="2" t="s">
        <v>316</v>
      </c>
      <c r="L28" s="7"/>
      <c r="M28">
        <v>13</v>
      </c>
    </row>
    <row r="29" spans="1:13">
      <c r="A29" s="2">
        <v>6</v>
      </c>
      <c r="B29" s="3" t="str">
        <f>IF(A29="","",VLOOKUP(A29,[3]項目編號!$A$2:$B$17,2))</f>
        <v>國語朗讀</v>
      </c>
      <c r="C29" s="2">
        <v>2</v>
      </c>
      <c r="D29" s="4" t="s">
        <v>73</v>
      </c>
      <c r="E29" s="2">
        <v>6</v>
      </c>
      <c r="F29" s="16" t="s">
        <v>64</v>
      </c>
      <c r="G29" s="2" t="s">
        <v>455</v>
      </c>
      <c r="H29" s="2" t="s">
        <v>456</v>
      </c>
      <c r="I29" s="2" t="s">
        <v>457</v>
      </c>
      <c r="J29" s="2" t="s">
        <v>456</v>
      </c>
      <c r="K29" s="2" t="s">
        <v>19</v>
      </c>
      <c r="L29" s="7"/>
      <c r="M29" s="56">
        <v>14</v>
      </c>
    </row>
    <row r="30" spans="1:13">
      <c r="A30" s="2">
        <v>6</v>
      </c>
      <c r="B30" s="3" t="str">
        <f>IF(A30="","",VLOOKUP(A30,[4]項目編號!$A$2:$B$17,2))</f>
        <v>國語朗讀</v>
      </c>
      <c r="C30" s="18">
        <v>3</v>
      </c>
      <c r="D30" s="22" t="s">
        <v>134</v>
      </c>
      <c r="E30" s="15">
        <v>7</v>
      </c>
      <c r="F30" s="5" t="s">
        <v>298</v>
      </c>
      <c r="G30" s="2" t="s">
        <v>458</v>
      </c>
      <c r="H30" s="2" t="s">
        <v>459</v>
      </c>
      <c r="I30" s="6" t="s">
        <v>460</v>
      </c>
      <c r="J30" s="2" t="s">
        <v>296</v>
      </c>
      <c r="K30" s="2" t="s">
        <v>19</v>
      </c>
      <c r="L30" s="7"/>
      <c r="M30">
        <v>1</v>
      </c>
    </row>
    <row r="31" spans="1:13">
      <c r="A31" s="2">
        <v>6</v>
      </c>
      <c r="B31" s="3" t="s">
        <v>392</v>
      </c>
      <c r="C31" s="2">
        <v>3</v>
      </c>
      <c r="D31" s="22" t="s">
        <v>306</v>
      </c>
      <c r="E31" s="2">
        <v>7</v>
      </c>
      <c r="F31" s="5" t="s">
        <v>135</v>
      </c>
      <c r="G31" s="15" t="s">
        <v>461</v>
      </c>
      <c r="H31" s="2" t="s">
        <v>197</v>
      </c>
      <c r="I31" s="2" t="s">
        <v>462</v>
      </c>
      <c r="J31" s="2" t="s">
        <v>140</v>
      </c>
      <c r="K31" s="1" t="s">
        <v>316</v>
      </c>
      <c r="L31" s="7"/>
      <c r="M31">
        <v>2</v>
      </c>
    </row>
    <row r="32" spans="1:13">
      <c r="A32" s="2">
        <v>6</v>
      </c>
      <c r="B32" s="3" t="str">
        <f>IF(A32="","",VLOOKUP(A32,[15]項目編號!$A$2:$B$17,2))</f>
        <v>國語朗讀</v>
      </c>
      <c r="C32" s="2">
        <v>3</v>
      </c>
      <c r="D32" s="22" t="s">
        <v>134</v>
      </c>
      <c r="E32" s="2">
        <v>7</v>
      </c>
      <c r="F32" s="5" t="s">
        <v>135</v>
      </c>
      <c r="G32" s="2" t="s">
        <v>463</v>
      </c>
      <c r="H32" s="2" t="s">
        <v>464</v>
      </c>
      <c r="I32" s="2" t="s">
        <v>465</v>
      </c>
      <c r="J32" s="2" t="s">
        <v>464</v>
      </c>
      <c r="K32" s="2" t="s">
        <v>19</v>
      </c>
      <c r="L32" s="7"/>
      <c r="M32">
        <v>3</v>
      </c>
    </row>
    <row r="33" spans="1:13">
      <c r="A33" s="2">
        <v>6</v>
      </c>
      <c r="B33" s="3" t="str">
        <f>IF(A33="","",VLOOKUP(A33,[5]項目編號!$A$2:$B$17,2))</f>
        <v>國語朗讀</v>
      </c>
      <c r="C33" s="2">
        <v>3</v>
      </c>
      <c r="D33" s="22" t="s">
        <v>134</v>
      </c>
      <c r="E33" s="2">
        <v>7</v>
      </c>
      <c r="F33" s="5" t="s">
        <v>135</v>
      </c>
      <c r="G33" s="2" t="s">
        <v>466</v>
      </c>
      <c r="H33" s="2" t="s">
        <v>467</v>
      </c>
      <c r="I33" s="2" t="s">
        <v>468</v>
      </c>
      <c r="J33" s="2" t="s">
        <v>121</v>
      </c>
      <c r="K33" s="2" t="s">
        <v>19</v>
      </c>
      <c r="L33" s="7"/>
      <c r="M33">
        <v>4</v>
      </c>
    </row>
    <row r="34" spans="1:13">
      <c r="A34" s="2">
        <v>6</v>
      </c>
      <c r="B34" s="3" t="str">
        <f>IF(A34="","",VLOOKUP(A34,[16]項目編號!$A$2:$B$17,2))</f>
        <v>國語朗讀</v>
      </c>
      <c r="C34" s="2">
        <v>3</v>
      </c>
      <c r="D34" s="22" t="s">
        <v>306</v>
      </c>
      <c r="E34" s="2">
        <v>7</v>
      </c>
      <c r="F34" s="5" t="s">
        <v>298</v>
      </c>
      <c r="G34" s="2" t="s">
        <v>469</v>
      </c>
      <c r="H34" s="2" t="s">
        <v>302</v>
      </c>
      <c r="I34" s="2" t="s">
        <v>470</v>
      </c>
      <c r="J34" s="2" t="s">
        <v>471</v>
      </c>
      <c r="K34" s="2" t="s">
        <v>19</v>
      </c>
      <c r="L34" s="7"/>
      <c r="M34">
        <v>5</v>
      </c>
    </row>
    <row r="35" spans="1:13">
      <c r="A35" s="23">
        <v>6</v>
      </c>
      <c r="B35" s="3" t="s">
        <v>392</v>
      </c>
      <c r="C35" s="2">
        <v>3</v>
      </c>
      <c r="D35" s="22" t="s">
        <v>306</v>
      </c>
      <c r="E35" s="2">
        <v>7</v>
      </c>
      <c r="F35" s="5" t="s">
        <v>135</v>
      </c>
      <c r="G35" s="24" t="s">
        <v>472</v>
      </c>
      <c r="H35" s="19" t="s">
        <v>148</v>
      </c>
      <c r="I35" s="19" t="s">
        <v>367</v>
      </c>
      <c r="J35" s="19" t="s">
        <v>150</v>
      </c>
      <c r="K35" s="19" t="s">
        <v>19</v>
      </c>
      <c r="L35" s="7"/>
      <c r="M35">
        <v>6</v>
      </c>
    </row>
    <row r="36" spans="1:13">
      <c r="A36" s="17">
        <v>6</v>
      </c>
      <c r="B36" s="3" t="s">
        <v>392</v>
      </c>
      <c r="C36" s="1">
        <v>3</v>
      </c>
      <c r="D36" s="22" t="s">
        <v>151</v>
      </c>
      <c r="E36" s="17">
        <v>7</v>
      </c>
      <c r="F36" s="5" t="s">
        <v>135</v>
      </c>
      <c r="G36" s="17" t="s">
        <v>473</v>
      </c>
      <c r="H36" s="1" t="s">
        <v>153</v>
      </c>
      <c r="I36" s="1" t="s">
        <v>474</v>
      </c>
      <c r="J36" s="1" t="s">
        <v>475</v>
      </c>
      <c r="K36" s="1" t="s">
        <v>19</v>
      </c>
      <c r="L36" s="25"/>
      <c r="M36">
        <v>7</v>
      </c>
    </row>
    <row r="37" spans="1:13">
      <c r="A37" s="2">
        <v>6</v>
      </c>
      <c r="B37" s="3" t="s">
        <v>392</v>
      </c>
      <c r="C37" s="1">
        <v>3</v>
      </c>
      <c r="D37" s="22" t="s">
        <v>134</v>
      </c>
      <c r="E37" s="2">
        <v>7</v>
      </c>
      <c r="F37" s="5" t="s">
        <v>298</v>
      </c>
      <c r="G37" s="18" t="s">
        <v>476</v>
      </c>
      <c r="H37" s="2" t="s">
        <v>308</v>
      </c>
      <c r="I37" s="18" t="s">
        <v>477</v>
      </c>
      <c r="J37" s="2" t="s">
        <v>308</v>
      </c>
      <c r="K37" s="2" t="s">
        <v>19</v>
      </c>
      <c r="L37" s="7"/>
      <c r="M37">
        <v>8</v>
      </c>
    </row>
    <row r="38" spans="1:13">
      <c r="A38" s="2">
        <v>6</v>
      </c>
      <c r="B38" s="3" t="str">
        <f>IF(A38="","",VLOOKUP(A38,[6]項目編號!$A$2:$B$17,2))</f>
        <v>國語朗讀</v>
      </c>
      <c r="C38" s="2">
        <v>3</v>
      </c>
      <c r="D38" s="22" t="s">
        <v>134</v>
      </c>
      <c r="E38" s="2">
        <v>7</v>
      </c>
      <c r="F38" s="5" t="s">
        <v>135</v>
      </c>
      <c r="G38" s="2" t="s">
        <v>478</v>
      </c>
      <c r="H38" s="2" t="s">
        <v>159</v>
      </c>
      <c r="I38" s="2" t="s">
        <v>479</v>
      </c>
      <c r="J38" s="2" t="s">
        <v>200</v>
      </c>
      <c r="K38" s="2" t="s">
        <v>19</v>
      </c>
      <c r="L38" s="7"/>
      <c r="M38">
        <v>9</v>
      </c>
    </row>
    <row r="39" spans="1:13">
      <c r="A39" s="2">
        <v>6</v>
      </c>
      <c r="B39" s="3" t="str">
        <f>IF(A39="","",VLOOKUP(A39,[7]項目編號!$A$2:$B$17,2))</f>
        <v>國語朗讀</v>
      </c>
      <c r="C39" s="2">
        <v>3</v>
      </c>
      <c r="D39" s="22" t="s">
        <v>134</v>
      </c>
      <c r="E39" s="2">
        <v>7</v>
      </c>
      <c r="F39" s="5" t="s">
        <v>298</v>
      </c>
      <c r="G39" s="2" t="s">
        <v>480</v>
      </c>
      <c r="H39" s="2" t="s">
        <v>481</v>
      </c>
      <c r="I39" s="2" t="s">
        <v>482</v>
      </c>
      <c r="J39" s="2" t="s">
        <v>169</v>
      </c>
      <c r="K39" s="2" t="s">
        <v>19</v>
      </c>
      <c r="L39" s="7"/>
      <c r="M39">
        <v>10</v>
      </c>
    </row>
    <row r="40" spans="1:13">
      <c r="A40" s="2">
        <v>6</v>
      </c>
      <c r="B40" s="3" t="str">
        <f>IF(A40="","",VLOOKUP(A40,[8]項目編號!$A$2:$B$17,2))</f>
        <v>國語朗讀</v>
      </c>
      <c r="C40" s="2">
        <v>3</v>
      </c>
      <c r="D40" s="22" t="s">
        <v>134</v>
      </c>
      <c r="E40" s="2">
        <v>7</v>
      </c>
      <c r="F40" s="5" t="s">
        <v>135</v>
      </c>
      <c r="G40" s="26" t="s">
        <v>483</v>
      </c>
      <c r="H40" s="26" t="s">
        <v>314</v>
      </c>
      <c r="I40" s="26" t="s">
        <v>315</v>
      </c>
      <c r="J40" s="2" t="s">
        <v>92</v>
      </c>
      <c r="K40" s="2" t="s">
        <v>316</v>
      </c>
      <c r="L40" s="7"/>
      <c r="M40">
        <v>11</v>
      </c>
    </row>
    <row r="41" spans="1:13">
      <c r="A41" s="2">
        <v>6</v>
      </c>
      <c r="B41" s="3" t="str">
        <f>IF(A41="","",VLOOKUP(A41,[9]項目編號!$A$2:$B$17,2))</f>
        <v>國語朗讀</v>
      </c>
      <c r="C41" s="2">
        <v>3</v>
      </c>
      <c r="D41" s="22" t="s">
        <v>134</v>
      </c>
      <c r="E41" s="2">
        <v>7</v>
      </c>
      <c r="F41" s="5" t="s">
        <v>298</v>
      </c>
      <c r="G41" s="2" t="s">
        <v>484</v>
      </c>
      <c r="H41" s="2" t="s">
        <v>174</v>
      </c>
      <c r="I41" s="2" t="s">
        <v>485</v>
      </c>
      <c r="J41" s="2" t="s">
        <v>174</v>
      </c>
      <c r="K41" s="2" t="s">
        <v>19</v>
      </c>
      <c r="L41" s="7"/>
      <c r="M41">
        <v>12</v>
      </c>
    </row>
    <row r="42" spans="1:13">
      <c r="A42" s="2">
        <v>6</v>
      </c>
      <c r="B42" s="3" t="str">
        <f>IF(A42="","",VLOOKUP(A42,[10]項目編號!$A$2:$B$17,2))</f>
        <v>國語朗讀</v>
      </c>
      <c r="C42" s="2">
        <v>3</v>
      </c>
      <c r="D42" s="22" t="s">
        <v>134</v>
      </c>
      <c r="E42" s="2">
        <v>7</v>
      </c>
      <c r="F42" s="5" t="s">
        <v>135</v>
      </c>
      <c r="G42" s="29" t="s">
        <v>486</v>
      </c>
      <c r="H42" s="2" t="s">
        <v>177</v>
      </c>
      <c r="I42" s="30" t="s">
        <v>487</v>
      </c>
      <c r="J42" s="2" t="s">
        <v>179</v>
      </c>
      <c r="K42" s="2" t="s">
        <v>19</v>
      </c>
      <c r="L42" s="7"/>
      <c r="M42" s="56">
        <v>13</v>
      </c>
    </row>
    <row r="43" spans="1:13">
      <c r="A43" s="2">
        <v>6</v>
      </c>
      <c r="B43" s="3" t="str">
        <f>IF(A43="","",VLOOKUP(A43,[1]項目編號!$A$2:$B$17,2))</f>
        <v>國語朗讀</v>
      </c>
      <c r="C43" s="2">
        <v>4</v>
      </c>
      <c r="D43" s="5" t="s">
        <v>205</v>
      </c>
      <c r="E43" s="2">
        <v>1</v>
      </c>
      <c r="F43" s="5" t="s">
        <v>74</v>
      </c>
      <c r="G43" s="2" t="s">
        <v>488</v>
      </c>
      <c r="H43" s="2" t="s">
        <v>322</v>
      </c>
      <c r="I43" s="2"/>
      <c r="J43" s="2"/>
      <c r="K43" s="2"/>
      <c r="L43" s="7"/>
      <c r="M43">
        <v>1</v>
      </c>
    </row>
    <row r="44" spans="1:13">
      <c r="A44" s="8">
        <v>6</v>
      </c>
      <c r="B44" s="3" t="s">
        <v>404</v>
      </c>
      <c r="C44" s="9">
        <v>4</v>
      </c>
      <c r="D44" s="4" t="s">
        <v>489</v>
      </c>
      <c r="E44" s="9">
        <v>2</v>
      </c>
      <c r="F44" s="5" t="s">
        <v>206</v>
      </c>
      <c r="G44" s="9" t="s">
        <v>391</v>
      </c>
      <c r="H44" s="9" t="s">
        <v>390</v>
      </c>
      <c r="I44" s="9"/>
      <c r="J44" s="9"/>
      <c r="K44" s="12"/>
      <c r="L44" s="20"/>
      <c r="M44">
        <v>2</v>
      </c>
    </row>
    <row r="45" spans="1:13">
      <c r="A45" s="2">
        <v>6</v>
      </c>
      <c r="B45" s="3" t="str">
        <f>IF(A45="","",VLOOKUP(A45,[2]項目編號!$A$2:$B$17,2))</f>
        <v>國語朗讀</v>
      </c>
      <c r="C45" s="2">
        <v>4</v>
      </c>
      <c r="D45" s="5" t="s">
        <v>489</v>
      </c>
      <c r="E45" s="2">
        <v>4</v>
      </c>
      <c r="F45" s="5" t="s">
        <v>108</v>
      </c>
      <c r="G45" s="2" t="s">
        <v>490</v>
      </c>
      <c r="H45" s="2" t="s">
        <v>491</v>
      </c>
      <c r="I45" s="2"/>
      <c r="J45" s="2"/>
      <c r="K45" s="2"/>
      <c r="L45" s="21" t="s">
        <v>492</v>
      </c>
      <c r="M45">
        <v>3</v>
      </c>
    </row>
    <row r="46" spans="1:13">
      <c r="A46" s="2">
        <v>6</v>
      </c>
      <c r="B46" s="3" t="str">
        <f>IF(A46="","",VLOOKUP(A46,[3]項目編號!$A$2:$B$17,2))</f>
        <v>國語朗讀</v>
      </c>
      <c r="C46" s="2">
        <v>4</v>
      </c>
      <c r="D46" s="5" t="s">
        <v>205</v>
      </c>
      <c r="E46" s="2">
        <v>6</v>
      </c>
      <c r="F46" s="16" t="s">
        <v>64</v>
      </c>
      <c r="G46" s="2" t="s">
        <v>493</v>
      </c>
      <c r="H46" s="2" t="s">
        <v>494</v>
      </c>
      <c r="I46" s="2"/>
      <c r="J46" s="2"/>
      <c r="K46" s="2"/>
      <c r="L46" s="7"/>
      <c r="M46">
        <v>4</v>
      </c>
    </row>
    <row r="47" spans="1:13">
      <c r="A47" s="2">
        <v>6</v>
      </c>
      <c r="B47" s="3" t="str">
        <f>IF(A47="","",VLOOKUP(A47,[3]項目編號!$A$2:$B$17,2))</f>
        <v>國語朗讀</v>
      </c>
      <c r="C47" s="2">
        <v>4</v>
      </c>
      <c r="D47" s="5" t="s">
        <v>489</v>
      </c>
      <c r="E47" s="2">
        <v>6</v>
      </c>
      <c r="F47" s="16" t="s">
        <v>64</v>
      </c>
      <c r="G47" s="2" t="s">
        <v>495</v>
      </c>
      <c r="H47" s="2" t="s">
        <v>68</v>
      </c>
      <c r="I47" s="2"/>
      <c r="J47" s="2"/>
      <c r="K47" s="2"/>
      <c r="L47" s="7"/>
      <c r="M47" s="56">
        <v>5</v>
      </c>
    </row>
  </sheetData>
  <protectedRanges>
    <protectedRange password="C6D1" sqref="F42:F44 F3 F26 F30:F32" name="範圍1_1_3"/>
    <protectedRange password="C6D1" sqref="F27:F29 F33:F40 D3:D42 F4:F25" name="範圍1_1_9"/>
    <protectedRange password="C6D1" sqref="B3:B40" name="範圍1_7"/>
    <protectedRange password="C6D1" sqref="F45:F47 B41:B47 D43:D47 F41" name="範圍1_1"/>
  </protectedRanges>
  <mergeCells count="1">
    <mergeCell ref="A1:L1"/>
  </mergeCells>
  <phoneticPr fontId="2" type="noConversion"/>
  <dataValidations count="4">
    <dataValidation type="whole" operator="lessThanOrEqual" allowBlank="1" showInputMessage="1" showErrorMessage="1" sqref="C21:C38 C41:C47 C3:C19">
      <formula1>5</formula1>
    </dataValidation>
    <dataValidation type="whole" operator="lessThanOrEqual" allowBlank="1" showInputMessage="1" showErrorMessage="1" sqref="E3:E47">
      <formula1>7</formula1>
    </dataValidation>
    <dataValidation type="list" allowBlank="1" showInputMessage="1" showErrorMessage="1" sqref="K21:K39 K41:K42 K45:K47 K3:K19">
      <formula1>"是,否"</formula1>
    </dataValidation>
    <dataValidation type="whole" operator="lessThanOrEqual" allowBlank="1" showInputMessage="1" showErrorMessage="1" sqref="A21:A38 A41:A47 A3:A19">
      <formula1>14</formula1>
    </dataValidation>
  </dataValidations>
  <pageMargins left="0.25" right="0.25"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topLeftCell="A31" zoomScaleNormal="100" workbookViewId="0">
      <selection activeCell="I54" sqref="I54"/>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1369</v>
      </c>
    </row>
    <row r="3" spans="1:13">
      <c r="A3" s="2">
        <v>7</v>
      </c>
      <c r="B3" s="3" t="str">
        <f>IF(A3="","",VLOOKUP(A3,[1]項目編號!$A$2:$B$17,2))</f>
        <v>閩南語朗讀</v>
      </c>
      <c r="C3" s="2">
        <v>1</v>
      </c>
      <c r="D3" s="4" t="s">
        <v>13</v>
      </c>
      <c r="E3" s="2">
        <v>1</v>
      </c>
      <c r="F3" s="5" t="s">
        <v>74</v>
      </c>
      <c r="G3" s="2" t="s">
        <v>496</v>
      </c>
      <c r="H3" s="2" t="s">
        <v>497</v>
      </c>
      <c r="I3" s="2" t="s">
        <v>498</v>
      </c>
      <c r="J3" s="2" t="s">
        <v>499</v>
      </c>
      <c r="K3" s="2" t="s">
        <v>211</v>
      </c>
      <c r="L3" s="7"/>
      <c r="M3">
        <v>1</v>
      </c>
    </row>
    <row r="4" spans="1:13">
      <c r="A4" s="2">
        <v>7</v>
      </c>
      <c r="B4" s="3" t="str">
        <f>IF(A4="","",VLOOKUP(A4,[1]項目編號!$A$2:$B$17,2))</f>
        <v>閩南語朗讀</v>
      </c>
      <c r="C4" s="2">
        <v>1</v>
      </c>
      <c r="D4" s="4" t="s">
        <v>13</v>
      </c>
      <c r="E4" s="2">
        <v>1</v>
      </c>
      <c r="F4" s="5" t="s">
        <v>74</v>
      </c>
      <c r="G4" s="2" t="s">
        <v>500</v>
      </c>
      <c r="H4" s="2" t="s">
        <v>501</v>
      </c>
      <c r="I4" s="2" t="s">
        <v>502</v>
      </c>
      <c r="J4" s="2" t="s">
        <v>501</v>
      </c>
      <c r="K4" s="2" t="s">
        <v>211</v>
      </c>
      <c r="L4" s="7"/>
      <c r="M4">
        <v>2</v>
      </c>
    </row>
    <row r="5" spans="1:13">
      <c r="A5" s="2">
        <v>7</v>
      </c>
      <c r="B5" s="3" t="str">
        <f>IF(A5="","",VLOOKUP(A5,[1]項目編號!$A$2:$B$17,2))</f>
        <v>閩南語朗讀</v>
      </c>
      <c r="C5" s="2">
        <v>1</v>
      </c>
      <c r="D5" s="4" t="s">
        <v>13</v>
      </c>
      <c r="E5" s="2">
        <v>1</v>
      </c>
      <c r="F5" s="5" t="s">
        <v>74</v>
      </c>
      <c r="G5" s="2" t="s">
        <v>503</v>
      </c>
      <c r="H5" s="2" t="s">
        <v>504</v>
      </c>
      <c r="I5" s="2" t="s">
        <v>505</v>
      </c>
      <c r="J5" s="2" t="s">
        <v>506</v>
      </c>
      <c r="K5" s="2" t="s">
        <v>507</v>
      </c>
      <c r="L5" s="7"/>
      <c r="M5">
        <v>3</v>
      </c>
    </row>
    <row r="6" spans="1:13">
      <c r="A6" s="8">
        <v>7</v>
      </c>
      <c r="B6" s="3" t="s">
        <v>508</v>
      </c>
      <c r="C6" s="9">
        <v>1</v>
      </c>
      <c r="D6" s="4" t="s">
        <v>509</v>
      </c>
      <c r="E6" s="9">
        <v>2</v>
      </c>
      <c r="F6" s="5" t="s">
        <v>206</v>
      </c>
      <c r="G6" s="9" t="s">
        <v>510</v>
      </c>
      <c r="H6" s="8" t="s">
        <v>31</v>
      </c>
      <c r="I6" s="10" t="s">
        <v>511</v>
      </c>
      <c r="J6" s="8" t="s">
        <v>31</v>
      </c>
      <c r="K6" s="8" t="s">
        <v>19</v>
      </c>
      <c r="L6" s="15"/>
      <c r="M6">
        <v>4</v>
      </c>
    </row>
    <row r="7" spans="1:13">
      <c r="A7" s="8">
        <v>7</v>
      </c>
      <c r="B7" s="3" t="s">
        <v>508</v>
      </c>
      <c r="C7" s="9">
        <v>1</v>
      </c>
      <c r="D7" s="4" t="s">
        <v>509</v>
      </c>
      <c r="E7" s="9">
        <v>2</v>
      </c>
      <c r="F7" s="5" t="s">
        <v>88</v>
      </c>
      <c r="G7" s="9" t="s">
        <v>512</v>
      </c>
      <c r="H7" s="9" t="s">
        <v>224</v>
      </c>
      <c r="I7" s="9" t="s">
        <v>513</v>
      </c>
      <c r="J7" s="9" t="s">
        <v>224</v>
      </c>
      <c r="K7" s="12" t="s">
        <v>19</v>
      </c>
      <c r="L7" s="20"/>
      <c r="M7">
        <v>5</v>
      </c>
    </row>
    <row r="8" spans="1:13">
      <c r="A8" s="14">
        <v>7</v>
      </c>
      <c r="B8" s="3" t="s">
        <v>514</v>
      </c>
      <c r="C8" s="2">
        <v>1</v>
      </c>
      <c r="D8" s="4" t="s">
        <v>13</v>
      </c>
      <c r="E8" s="14">
        <v>3</v>
      </c>
      <c r="F8" s="4" t="s">
        <v>434</v>
      </c>
      <c r="G8" s="14" t="s">
        <v>515</v>
      </c>
      <c r="H8" s="2" t="s">
        <v>227</v>
      </c>
      <c r="I8" s="2" t="s">
        <v>228</v>
      </c>
      <c r="J8" s="2" t="s">
        <v>227</v>
      </c>
      <c r="K8" s="2" t="s">
        <v>19</v>
      </c>
      <c r="L8" s="7"/>
      <c r="M8">
        <v>6</v>
      </c>
    </row>
    <row r="9" spans="1:13">
      <c r="A9" s="14">
        <v>7</v>
      </c>
      <c r="B9" s="3" t="s">
        <v>514</v>
      </c>
      <c r="C9" s="2">
        <v>1</v>
      </c>
      <c r="D9" s="4" t="s">
        <v>13</v>
      </c>
      <c r="E9" s="14">
        <v>3</v>
      </c>
      <c r="F9" s="4" t="s">
        <v>434</v>
      </c>
      <c r="G9" s="14" t="s">
        <v>516</v>
      </c>
      <c r="H9" s="2" t="s">
        <v>517</v>
      </c>
      <c r="I9" s="2" t="s">
        <v>518</v>
      </c>
      <c r="J9" s="2" t="s">
        <v>517</v>
      </c>
      <c r="K9" s="2" t="s">
        <v>19</v>
      </c>
      <c r="L9" s="7"/>
      <c r="M9">
        <v>7</v>
      </c>
    </row>
    <row r="10" spans="1:13">
      <c r="A10" s="2">
        <v>7</v>
      </c>
      <c r="B10" s="3" t="str">
        <f>IF(A10="","",VLOOKUP(A10,[2]項目編號!$A$2:$B$17,2))</f>
        <v>閩南語朗讀</v>
      </c>
      <c r="C10" s="2">
        <v>1</v>
      </c>
      <c r="D10" s="4" t="s">
        <v>13</v>
      </c>
      <c r="E10" s="2">
        <v>4</v>
      </c>
      <c r="F10" s="5" t="s">
        <v>49</v>
      </c>
      <c r="G10" s="2" t="s">
        <v>519</v>
      </c>
      <c r="H10" s="2" t="s">
        <v>399</v>
      </c>
      <c r="I10" s="2" t="s">
        <v>520</v>
      </c>
      <c r="J10" s="2" t="s">
        <v>51</v>
      </c>
      <c r="K10" s="2" t="s">
        <v>521</v>
      </c>
      <c r="L10" s="7"/>
      <c r="M10">
        <v>8</v>
      </c>
    </row>
    <row r="11" spans="1:13">
      <c r="A11" s="2">
        <v>7</v>
      </c>
      <c r="B11" s="3" t="str">
        <f>IF(A11="","",VLOOKUP(A11,[2]項目編號!$A$2:$B$17,2))</f>
        <v>閩南語朗讀</v>
      </c>
      <c r="C11" s="2">
        <v>1</v>
      </c>
      <c r="D11" s="4" t="s">
        <v>13</v>
      </c>
      <c r="E11" s="2">
        <v>4</v>
      </c>
      <c r="F11" s="5" t="s">
        <v>49</v>
      </c>
      <c r="G11" s="2" t="s">
        <v>522</v>
      </c>
      <c r="H11" s="2" t="s">
        <v>523</v>
      </c>
      <c r="I11" s="2" t="s">
        <v>524</v>
      </c>
      <c r="J11" s="2" t="s">
        <v>523</v>
      </c>
      <c r="K11" s="2" t="s">
        <v>19</v>
      </c>
      <c r="L11" s="7"/>
      <c r="M11">
        <v>9</v>
      </c>
    </row>
    <row r="12" spans="1:13">
      <c r="A12" s="2">
        <v>7</v>
      </c>
      <c r="B12" s="3" t="s">
        <v>525</v>
      </c>
      <c r="C12" s="2">
        <v>1</v>
      </c>
      <c r="D12" s="4" t="s">
        <v>13</v>
      </c>
      <c r="E12" s="2">
        <v>5</v>
      </c>
      <c r="F12" s="5" t="s">
        <v>54</v>
      </c>
      <c r="G12" s="2" t="s">
        <v>526</v>
      </c>
      <c r="H12" s="2" t="s">
        <v>241</v>
      </c>
      <c r="I12" s="2" t="s">
        <v>527</v>
      </c>
      <c r="J12" s="2" t="s">
        <v>243</v>
      </c>
      <c r="K12" s="2" t="s">
        <v>19</v>
      </c>
      <c r="L12" s="7"/>
      <c r="M12">
        <v>10</v>
      </c>
    </row>
    <row r="13" spans="1:13">
      <c r="A13" s="2">
        <v>7</v>
      </c>
      <c r="B13" s="3" t="s">
        <v>525</v>
      </c>
      <c r="C13" s="2">
        <v>1</v>
      </c>
      <c r="D13" s="4" t="s">
        <v>13</v>
      </c>
      <c r="E13" s="2">
        <v>5</v>
      </c>
      <c r="F13" s="5" t="s">
        <v>54</v>
      </c>
      <c r="G13" s="2" t="s">
        <v>528</v>
      </c>
      <c r="H13" s="2" t="s">
        <v>410</v>
      </c>
      <c r="I13" s="2" t="s">
        <v>529</v>
      </c>
      <c r="J13" s="2" t="s">
        <v>412</v>
      </c>
      <c r="K13" s="2" t="s">
        <v>211</v>
      </c>
      <c r="L13" s="7"/>
      <c r="M13">
        <v>11</v>
      </c>
    </row>
    <row r="14" spans="1:13">
      <c r="A14" s="2">
        <v>7</v>
      </c>
      <c r="B14" s="3" t="str">
        <f>IF(A14="","",VLOOKUP(A14,[3]項目編號!$A$2:$B$17,2))</f>
        <v>閩南語朗讀</v>
      </c>
      <c r="C14" s="2">
        <v>1</v>
      </c>
      <c r="D14" s="4" t="s">
        <v>13</v>
      </c>
      <c r="E14" s="2">
        <v>6</v>
      </c>
      <c r="F14" s="16" t="s">
        <v>64</v>
      </c>
      <c r="G14" s="15" t="s">
        <v>530</v>
      </c>
      <c r="H14" s="2" t="s">
        <v>68</v>
      </c>
      <c r="I14" s="2" t="s">
        <v>531</v>
      </c>
      <c r="J14" s="2" t="s">
        <v>68</v>
      </c>
      <c r="K14" s="2" t="s">
        <v>19</v>
      </c>
      <c r="L14" s="7"/>
      <c r="M14">
        <v>12</v>
      </c>
    </row>
    <row r="15" spans="1:13">
      <c r="A15" s="2">
        <v>7</v>
      </c>
      <c r="B15" s="3" t="str">
        <f>IF(A15="","",VLOOKUP(A15,[3]項目編號!$A$2:$B$17,2))</f>
        <v>閩南語朗讀</v>
      </c>
      <c r="C15" s="2">
        <v>1</v>
      </c>
      <c r="D15" s="4" t="s">
        <v>13</v>
      </c>
      <c r="E15" s="2">
        <v>6</v>
      </c>
      <c r="F15" s="16" t="s">
        <v>64</v>
      </c>
      <c r="G15" s="2" t="s">
        <v>532</v>
      </c>
      <c r="H15" s="2" t="s">
        <v>533</v>
      </c>
      <c r="I15" s="91" t="s">
        <v>1403</v>
      </c>
      <c r="J15" s="2" t="s">
        <v>250</v>
      </c>
      <c r="K15" s="2" t="s">
        <v>115</v>
      </c>
      <c r="L15" s="7"/>
      <c r="M15" s="56">
        <v>13</v>
      </c>
    </row>
    <row r="16" spans="1:13">
      <c r="A16" s="2">
        <v>7</v>
      </c>
      <c r="B16" s="3" t="str">
        <f>IF(A16="","",VLOOKUP(A16,[1]項目編號!$A$2:$B$17,2))</f>
        <v>閩南語朗讀</v>
      </c>
      <c r="C16" s="2">
        <v>2</v>
      </c>
      <c r="D16" s="4" t="s">
        <v>73</v>
      </c>
      <c r="E16" s="2">
        <v>1</v>
      </c>
      <c r="F16" s="5" t="s">
        <v>74</v>
      </c>
      <c r="G16" s="2" t="s">
        <v>536</v>
      </c>
      <c r="H16" s="2" t="s">
        <v>424</v>
      </c>
      <c r="I16" s="2" t="s">
        <v>537</v>
      </c>
      <c r="J16" s="2" t="s">
        <v>538</v>
      </c>
      <c r="K16" s="2" t="s">
        <v>19</v>
      </c>
      <c r="L16" s="7"/>
      <c r="M16">
        <v>1</v>
      </c>
    </row>
    <row r="17" spans="1:13">
      <c r="A17" s="2">
        <v>7</v>
      </c>
      <c r="B17" s="3" t="str">
        <f>IF(A17="","",VLOOKUP(A17,[1]項目編號!$A$2:$B$17,2))</f>
        <v>閩南語朗讀</v>
      </c>
      <c r="C17" s="2">
        <v>2</v>
      </c>
      <c r="D17" s="4" t="s">
        <v>73</v>
      </c>
      <c r="E17" s="2">
        <v>1</v>
      </c>
      <c r="F17" s="5" t="s">
        <v>74</v>
      </c>
      <c r="G17" s="2" t="s">
        <v>539</v>
      </c>
      <c r="H17" s="2" t="s">
        <v>84</v>
      </c>
      <c r="I17" s="2" t="s">
        <v>260</v>
      </c>
      <c r="J17" s="2" t="s">
        <v>84</v>
      </c>
      <c r="K17" s="2" t="s">
        <v>211</v>
      </c>
      <c r="L17" s="7"/>
      <c r="M17">
        <v>2</v>
      </c>
    </row>
    <row r="18" spans="1:13">
      <c r="A18" s="2">
        <v>7</v>
      </c>
      <c r="B18" s="3" t="str">
        <f>IF(A18="","",VLOOKUP(A18,[1]項目編號!$A$2:$B$17,2))</f>
        <v>閩南語朗讀</v>
      </c>
      <c r="C18" s="2">
        <v>2</v>
      </c>
      <c r="D18" s="4" t="s">
        <v>73</v>
      </c>
      <c r="E18" s="2">
        <v>1</v>
      </c>
      <c r="F18" s="5" t="s">
        <v>74</v>
      </c>
      <c r="G18" s="2" t="s">
        <v>540</v>
      </c>
      <c r="H18" s="2" t="s">
        <v>78</v>
      </c>
      <c r="I18" s="2" t="s">
        <v>541</v>
      </c>
      <c r="J18" s="2" t="s">
        <v>78</v>
      </c>
      <c r="K18" s="2" t="s">
        <v>19</v>
      </c>
      <c r="L18" s="7"/>
      <c r="M18">
        <v>3</v>
      </c>
    </row>
    <row r="19" spans="1:13">
      <c r="A19" s="8">
        <v>7</v>
      </c>
      <c r="B19" s="3" t="s">
        <v>525</v>
      </c>
      <c r="C19" s="9">
        <v>2</v>
      </c>
      <c r="D19" s="4" t="s">
        <v>430</v>
      </c>
      <c r="E19" s="9">
        <v>2</v>
      </c>
      <c r="F19" s="5" t="s">
        <v>206</v>
      </c>
      <c r="G19" s="9" t="s">
        <v>542</v>
      </c>
      <c r="H19" s="9" t="s">
        <v>267</v>
      </c>
      <c r="I19" s="9" t="s">
        <v>268</v>
      </c>
      <c r="J19" s="9" t="s">
        <v>267</v>
      </c>
      <c r="K19" s="12" t="s">
        <v>211</v>
      </c>
      <c r="L19" s="20"/>
      <c r="M19">
        <v>4</v>
      </c>
    </row>
    <row r="20" spans="1:13">
      <c r="A20" s="8">
        <v>7</v>
      </c>
      <c r="B20" s="3" t="s">
        <v>508</v>
      </c>
      <c r="C20" s="9">
        <v>2</v>
      </c>
      <c r="D20" s="4" t="s">
        <v>93</v>
      </c>
      <c r="E20" s="9">
        <v>2</v>
      </c>
      <c r="F20" s="5" t="s">
        <v>88</v>
      </c>
      <c r="G20" s="9" t="s">
        <v>543</v>
      </c>
      <c r="H20" s="9" t="s">
        <v>90</v>
      </c>
      <c r="I20" s="9" t="s">
        <v>544</v>
      </c>
      <c r="J20" s="9" t="s">
        <v>92</v>
      </c>
      <c r="K20" s="12" t="s">
        <v>19</v>
      </c>
      <c r="L20" s="20"/>
      <c r="M20">
        <v>5</v>
      </c>
    </row>
    <row r="21" spans="1:13">
      <c r="A21" s="14">
        <v>7</v>
      </c>
      <c r="B21" s="3" t="s">
        <v>514</v>
      </c>
      <c r="C21" s="2">
        <v>2</v>
      </c>
      <c r="D21" s="4" t="s">
        <v>73</v>
      </c>
      <c r="E21" s="14">
        <v>3</v>
      </c>
      <c r="F21" s="4" t="s">
        <v>97</v>
      </c>
      <c r="G21" s="35" t="s">
        <v>545</v>
      </c>
      <c r="H21" s="2" t="s">
        <v>102</v>
      </c>
      <c r="I21" s="36" t="s">
        <v>546</v>
      </c>
      <c r="J21" s="2" t="s">
        <v>102</v>
      </c>
      <c r="K21" s="2" t="s">
        <v>19</v>
      </c>
      <c r="L21" s="7"/>
      <c r="M21">
        <v>6</v>
      </c>
    </row>
    <row r="22" spans="1:13">
      <c r="A22" s="14">
        <v>7</v>
      </c>
      <c r="B22" s="3" t="s">
        <v>514</v>
      </c>
      <c r="C22" s="2">
        <v>2</v>
      </c>
      <c r="D22" s="4" t="s">
        <v>73</v>
      </c>
      <c r="E22" s="14">
        <v>3</v>
      </c>
      <c r="F22" s="4" t="s">
        <v>434</v>
      </c>
      <c r="G22" s="17" t="s">
        <v>547</v>
      </c>
      <c r="H22" s="2" t="s">
        <v>275</v>
      </c>
      <c r="I22" s="18" t="s">
        <v>548</v>
      </c>
      <c r="J22" s="2" t="s">
        <v>275</v>
      </c>
      <c r="K22" s="2" t="s">
        <v>19</v>
      </c>
      <c r="L22" s="7"/>
      <c r="M22">
        <v>7</v>
      </c>
    </row>
    <row r="23" spans="1:13">
      <c r="A23" s="2">
        <v>7</v>
      </c>
      <c r="B23" s="3" t="str">
        <f>IF(A23="","",VLOOKUP(A23,[2]項目編號!$A$2:$B$17,2))</f>
        <v>閩南語朗讀</v>
      </c>
      <c r="C23" s="2">
        <v>2</v>
      </c>
      <c r="D23" s="4" t="s">
        <v>73</v>
      </c>
      <c r="E23" s="2">
        <v>4</v>
      </c>
      <c r="F23" s="5" t="s">
        <v>49</v>
      </c>
      <c r="G23" s="2" t="s">
        <v>549</v>
      </c>
      <c r="H23" s="2" t="s">
        <v>107</v>
      </c>
      <c r="I23" s="2" t="s">
        <v>550</v>
      </c>
      <c r="J23" s="2" t="s">
        <v>279</v>
      </c>
      <c r="K23" s="2" t="s">
        <v>211</v>
      </c>
      <c r="L23" s="7"/>
      <c r="M23">
        <v>8</v>
      </c>
    </row>
    <row r="24" spans="1:13">
      <c r="A24" s="2">
        <v>7</v>
      </c>
      <c r="B24" s="3" t="str">
        <f>IF(A24="","",VLOOKUP(A24,[2]項目編號!$A$2:$B$17,2))</f>
        <v>閩南語朗讀</v>
      </c>
      <c r="C24" s="2">
        <v>2</v>
      </c>
      <c r="D24" s="4" t="s">
        <v>73</v>
      </c>
      <c r="E24" s="2">
        <v>4</v>
      </c>
      <c r="F24" s="5" t="s">
        <v>108</v>
      </c>
      <c r="G24" s="2" t="s">
        <v>551</v>
      </c>
      <c r="H24" s="2" t="s">
        <v>552</v>
      </c>
      <c r="I24" s="2" t="s">
        <v>553</v>
      </c>
      <c r="J24" s="2" t="s">
        <v>552</v>
      </c>
      <c r="K24" s="2" t="s">
        <v>19</v>
      </c>
      <c r="L24" s="7"/>
      <c r="M24">
        <v>9</v>
      </c>
    </row>
    <row r="25" spans="1:13">
      <c r="A25" s="2">
        <v>7</v>
      </c>
      <c r="B25" s="3" t="s">
        <v>525</v>
      </c>
      <c r="C25" s="2">
        <v>2</v>
      </c>
      <c r="D25" s="4" t="s">
        <v>73</v>
      </c>
      <c r="E25" s="2">
        <v>5</v>
      </c>
      <c r="F25" s="5" t="s">
        <v>54</v>
      </c>
      <c r="G25" s="2" t="s">
        <v>554</v>
      </c>
      <c r="H25" s="2" t="s">
        <v>555</v>
      </c>
      <c r="I25" s="2" t="s">
        <v>556</v>
      </c>
      <c r="J25" s="2" t="s">
        <v>557</v>
      </c>
      <c r="K25" s="2" t="s">
        <v>211</v>
      </c>
      <c r="L25" s="7"/>
      <c r="M25">
        <v>10</v>
      </c>
    </row>
    <row r="26" spans="1:13">
      <c r="A26" s="2">
        <v>7</v>
      </c>
      <c r="B26" s="3" t="s">
        <v>508</v>
      </c>
      <c r="C26" s="2">
        <v>2</v>
      </c>
      <c r="D26" s="4" t="s">
        <v>73</v>
      </c>
      <c r="E26" s="2">
        <v>5</v>
      </c>
      <c r="F26" s="5" t="s">
        <v>122</v>
      </c>
      <c r="G26" s="2" t="s">
        <v>558</v>
      </c>
      <c r="H26" s="2" t="s">
        <v>451</v>
      </c>
      <c r="I26" s="2" t="s">
        <v>146</v>
      </c>
      <c r="J26" s="2" t="s">
        <v>121</v>
      </c>
      <c r="K26" s="2" t="s">
        <v>19</v>
      </c>
      <c r="L26" s="7"/>
      <c r="M26">
        <v>11</v>
      </c>
    </row>
    <row r="27" spans="1:13">
      <c r="A27" s="2">
        <v>7</v>
      </c>
      <c r="B27" s="3" t="str">
        <f>IF(A27="","",VLOOKUP(A27,[3]項目編號!$A$2:$B$17,2))</f>
        <v>閩南語朗讀</v>
      </c>
      <c r="C27" s="2">
        <v>2</v>
      </c>
      <c r="D27" s="4" t="s">
        <v>73</v>
      </c>
      <c r="E27" s="2">
        <v>6</v>
      </c>
      <c r="F27" s="16" t="s">
        <v>64</v>
      </c>
      <c r="G27" s="2" t="s">
        <v>559</v>
      </c>
      <c r="H27" s="2" t="s">
        <v>290</v>
      </c>
      <c r="I27" s="2" t="s">
        <v>560</v>
      </c>
      <c r="J27" s="2" t="s">
        <v>290</v>
      </c>
      <c r="K27" s="2" t="s">
        <v>19</v>
      </c>
      <c r="L27" s="7"/>
      <c r="M27">
        <v>12</v>
      </c>
    </row>
    <row r="28" spans="1:13">
      <c r="A28" s="2">
        <v>7</v>
      </c>
      <c r="B28" s="3" t="str">
        <f>IF(A28="","",VLOOKUP(A28,[3]項目編號!$A$2:$B$17,2))</f>
        <v>閩南語朗讀</v>
      </c>
      <c r="C28" s="2">
        <v>2</v>
      </c>
      <c r="D28" s="4" t="s">
        <v>73</v>
      </c>
      <c r="E28" s="2">
        <v>6</v>
      </c>
      <c r="F28" s="16" t="s">
        <v>64</v>
      </c>
      <c r="G28" s="89" t="s">
        <v>534</v>
      </c>
      <c r="H28" s="89" t="s">
        <v>293</v>
      </c>
      <c r="I28" s="89" t="s">
        <v>535</v>
      </c>
      <c r="J28" s="89" t="s">
        <v>128</v>
      </c>
      <c r="K28" s="2" t="s">
        <v>316</v>
      </c>
      <c r="L28" s="7"/>
      <c r="M28" s="56">
        <v>13</v>
      </c>
    </row>
    <row r="29" spans="1:13">
      <c r="A29" s="2">
        <v>7</v>
      </c>
      <c r="B29" s="3" t="str">
        <f>IF(A29="","",VLOOKUP(A29,[4]項目編號!$A$2:$B$17,2))</f>
        <v>閩南語朗讀</v>
      </c>
      <c r="C29" s="18">
        <v>3</v>
      </c>
      <c r="D29" s="22" t="s">
        <v>134</v>
      </c>
      <c r="E29" s="15">
        <v>7</v>
      </c>
      <c r="F29" s="5" t="s">
        <v>298</v>
      </c>
      <c r="G29" s="2" t="s">
        <v>561</v>
      </c>
      <c r="H29" s="2" t="s">
        <v>296</v>
      </c>
      <c r="I29" s="6" t="s">
        <v>297</v>
      </c>
      <c r="J29" s="2"/>
      <c r="K29" s="2" t="s">
        <v>211</v>
      </c>
      <c r="L29" s="7"/>
      <c r="M29">
        <v>1</v>
      </c>
    </row>
    <row r="30" spans="1:13">
      <c r="A30" s="2">
        <v>7</v>
      </c>
      <c r="B30" s="3" t="s">
        <v>514</v>
      </c>
      <c r="C30" s="2">
        <v>3</v>
      </c>
      <c r="D30" s="22" t="s">
        <v>306</v>
      </c>
      <c r="E30" s="2">
        <v>7</v>
      </c>
      <c r="F30" s="5" t="s">
        <v>298</v>
      </c>
      <c r="G30" s="15" t="s">
        <v>562</v>
      </c>
      <c r="H30" s="2" t="s">
        <v>140</v>
      </c>
      <c r="I30" s="2" t="s">
        <v>563</v>
      </c>
      <c r="J30" s="2" t="s">
        <v>140</v>
      </c>
      <c r="K30" s="1" t="s">
        <v>115</v>
      </c>
      <c r="L30" s="7"/>
      <c r="M30">
        <v>2</v>
      </c>
    </row>
    <row r="31" spans="1:13">
      <c r="A31" s="2">
        <v>7</v>
      </c>
      <c r="B31" s="3" t="str">
        <f>IF(A31="","",VLOOKUP(A31,[5]項目編號!$A$2:$B$17,2))</f>
        <v>閩南語朗讀</v>
      </c>
      <c r="C31" s="2">
        <v>3</v>
      </c>
      <c r="D31" s="22" t="s">
        <v>151</v>
      </c>
      <c r="E31" s="2">
        <v>7</v>
      </c>
      <c r="F31" s="5" t="s">
        <v>298</v>
      </c>
      <c r="G31" s="2" t="s">
        <v>564</v>
      </c>
      <c r="H31" s="2" t="s">
        <v>467</v>
      </c>
      <c r="I31" s="2" t="s">
        <v>565</v>
      </c>
      <c r="J31" s="2" t="s">
        <v>121</v>
      </c>
      <c r="K31" s="2" t="s">
        <v>19</v>
      </c>
      <c r="L31" s="7"/>
      <c r="M31">
        <v>3</v>
      </c>
    </row>
    <row r="32" spans="1:13">
      <c r="A32" s="2">
        <v>7</v>
      </c>
      <c r="B32" s="3" t="str">
        <f>IF(A32="","",VLOOKUP(A32,[16]項目編號!$A$2:$B$17,2))</f>
        <v>閩南語朗讀</v>
      </c>
      <c r="C32" s="2">
        <v>3</v>
      </c>
      <c r="D32" s="22" t="s">
        <v>151</v>
      </c>
      <c r="E32" s="2">
        <v>7</v>
      </c>
      <c r="F32" s="5" t="s">
        <v>298</v>
      </c>
      <c r="G32" s="2" t="s">
        <v>566</v>
      </c>
      <c r="H32" s="2" t="s">
        <v>302</v>
      </c>
      <c r="I32" s="2" t="s">
        <v>567</v>
      </c>
      <c r="J32" s="2" t="s">
        <v>302</v>
      </c>
      <c r="K32" s="2" t="s">
        <v>19</v>
      </c>
      <c r="L32" s="7"/>
      <c r="M32">
        <v>4</v>
      </c>
    </row>
    <row r="33" spans="1:13">
      <c r="A33" s="23">
        <v>7</v>
      </c>
      <c r="B33" s="3" t="s">
        <v>514</v>
      </c>
      <c r="C33" s="2">
        <v>3</v>
      </c>
      <c r="D33" s="22" t="s">
        <v>151</v>
      </c>
      <c r="E33" s="2">
        <v>7</v>
      </c>
      <c r="F33" s="5" t="s">
        <v>135</v>
      </c>
      <c r="G33" s="24" t="s">
        <v>568</v>
      </c>
      <c r="H33" s="19" t="s">
        <v>148</v>
      </c>
      <c r="I33" s="19" t="s">
        <v>569</v>
      </c>
      <c r="J33" s="19" t="s">
        <v>150</v>
      </c>
      <c r="K33" s="19" t="s">
        <v>19</v>
      </c>
      <c r="L33" s="7"/>
      <c r="M33">
        <v>5</v>
      </c>
    </row>
    <row r="34" spans="1:13">
      <c r="A34" s="17">
        <v>7</v>
      </c>
      <c r="B34" s="3" t="s">
        <v>514</v>
      </c>
      <c r="C34" s="1">
        <v>3</v>
      </c>
      <c r="D34" s="22" t="s">
        <v>151</v>
      </c>
      <c r="E34" s="17">
        <v>7</v>
      </c>
      <c r="F34" s="5" t="s">
        <v>135</v>
      </c>
      <c r="G34" s="17" t="s">
        <v>570</v>
      </c>
      <c r="H34" s="1" t="s">
        <v>153</v>
      </c>
      <c r="I34" s="1"/>
      <c r="J34" s="1"/>
      <c r="K34" s="1"/>
      <c r="L34" s="25"/>
      <c r="M34">
        <v>6</v>
      </c>
    </row>
    <row r="35" spans="1:13">
      <c r="A35" s="17">
        <v>7</v>
      </c>
      <c r="B35" s="3" t="s">
        <v>514</v>
      </c>
      <c r="C35" s="1">
        <v>3</v>
      </c>
      <c r="D35" s="22" t="s">
        <v>151</v>
      </c>
      <c r="E35" s="17">
        <v>7</v>
      </c>
      <c r="F35" s="5" t="s">
        <v>135</v>
      </c>
      <c r="G35" s="17" t="s">
        <v>571</v>
      </c>
      <c r="H35" s="1" t="s">
        <v>153</v>
      </c>
      <c r="I35" s="1" t="s">
        <v>572</v>
      </c>
      <c r="J35" s="1" t="s">
        <v>573</v>
      </c>
      <c r="K35" s="1" t="s">
        <v>19</v>
      </c>
      <c r="L35" s="25" t="s">
        <v>574</v>
      </c>
      <c r="M35">
        <v>7</v>
      </c>
    </row>
    <row r="36" spans="1:13">
      <c r="A36" s="2">
        <v>7</v>
      </c>
      <c r="B36" s="3" t="s">
        <v>514</v>
      </c>
      <c r="C36" s="1">
        <v>3</v>
      </c>
      <c r="D36" s="22" t="s">
        <v>306</v>
      </c>
      <c r="E36" s="2">
        <v>7</v>
      </c>
      <c r="F36" s="5" t="s">
        <v>135</v>
      </c>
      <c r="G36" s="18" t="s">
        <v>575</v>
      </c>
      <c r="H36" s="2" t="s">
        <v>372</v>
      </c>
      <c r="I36" s="2" t="s">
        <v>576</v>
      </c>
      <c r="J36" s="2" t="s">
        <v>308</v>
      </c>
      <c r="K36" s="2" t="s">
        <v>19</v>
      </c>
      <c r="L36" s="7"/>
      <c r="M36">
        <v>8</v>
      </c>
    </row>
    <row r="37" spans="1:13">
      <c r="A37" s="2">
        <v>7</v>
      </c>
      <c r="B37" s="3" t="str">
        <f>IF(A37="","",VLOOKUP(A37,[6]項目編號!$A$2:$B$17,2))</f>
        <v>閩南語朗讀</v>
      </c>
      <c r="C37" s="2">
        <v>3</v>
      </c>
      <c r="D37" s="22" t="s">
        <v>134</v>
      </c>
      <c r="E37" s="2">
        <v>7</v>
      </c>
      <c r="F37" s="5" t="s">
        <v>298</v>
      </c>
      <c r="G37" s="2" t="s">
        <v>577</v>
      </c>
      <c r="H37" s="2" t="s">
        <v>159</v>
      </c>
      <c r="I37" s="2" t="s">
        <v>578</v>
      </c>
      <c r="J37" s="2" t="s">
        <v>161</v>
      </c>
      <c r="K37" s="2" t="s">
        <v>19</v>
      </c>
      <c r="L37" s="7"/>
      <c r="M37">
        <v>9</v>
      </c>
    </row>
    <row r="38" spans="1:13">
      <c r="A38" s="2">
        <v>7</v>
      </c>
      <c r="B38" s="3" t="s">
        <v>514</v>
      </c>
      <c r="C38" s="2">
        <v>3</v>
      </c>
      <c r="D38" s="22" t="s">
        <v>134</v>
      </c>
      <c r="E38" s="2">
        <v>7</v>
      </c>
      <c r="F38" s="5" t="s">
        <v>135</v>
      </c>
      <c r="G38" s="2" t="s">
        <v>579</v>
      </c>
      <c r="H38" s="2" t="s">
        <v>311</v>
      </c>
      <c r="I38" s="2" t="s">
        <v>580</v>
      </c>
      <c r="J38" s="2" t="s">
        <v>311</v>
      </c>
      <c r="K38" s="2" t="s">
        <v>19</v>
      </c>
      <c r="L38" s="7"/>
      <c r="M38">
        <v>10</v>
      </c>
    </row>
    <row r="39" spans="1:13">
      <c r="A39" s="2">
        <v>7</v>
      </c>
      <c r="B39" s="3" t="str">
        <f>IF(A39="","",VLOOKUP(A39,[7]項目編號!$A$2:$B$17,2))</f>
        <v>閩南語朗讀</v>
      </c>
      <c r="C39" s="2">
        <v>3</v>
      </c>
      <c r="D39" s="22" t="s">
        <v>134</v>
      </c>
      <c r="E39" s="2">
        <v>7</v>
      </c>
      <c r="F39" s="5" t="s">
        <v>298</v>
      </c>
      <c r="G39" s="2" t="s">
        <v>581</v>
      </c>
      <c r="H39" s="2" t="s">
        <v>582</v>
      </c>
      <c r="I39" s="2" t="s">
        <v>583</v>
      </c>
      <c r="J39" s="2" t="s">
        <v>169</v>
      </c>
      <c r="K39" s="2" t="s">
        <v>19</v>
      </c>
      <c r="L39" s="7"/>
      <c r="M39">
        <v>11</v>
      </c>
    </row>
    <row r="40" spans="1:13">
      <c r="A40" s="2">
        <v>7</v>
      </c>
      <c r="B40" s="3" t="s">
        <v>584</v>
      </c>
      <c r="C40" s="2">
        <v>3</v>
      </c>
      <c r="D40" s="16" t="s">
        <v>151</v>
      </c>
      <c r="E40" s="2">
        <v>7</v>
      </c>
      <c r="F40" s="5" t="s">
        <v>298</v>
      </c>
      <c r="G40" s="2" t="s">
        <v>585</v>
      </c>
      <c r="H40" s="26" t="s">
        <v>171</v>
      </c>
      <c r="I40" s="26" t="s">
        <v>586</v>
      </c>
      <c r="J40" s="2" t="s">
        <v>92</v>
      </c>
      <c r="K40" s="2" t="s">
        <v>115</v>
      </c>
      <c r="L40" s="7"/>
      <c r="M40">
        <v>12</v>
      </c>
    </row>
    <row r="41" spans="1:13">
      <c r="A41" s="2">
        <v>7</v>
      </c>
      <c r="B41" s="3" t="str">
        <f>IF(A41="","",VLOOKUP(A41,[9]項目編號!$A$2:$B$17,2))</f>
        <v>閩南語朗讀</v>
      </c>
      <c r="C41" s="2">
        <v>3</v>
      </c>
      <c r="D41" s="16" t="s">
        <v>151</v>
      </c>
      <c r="E41" s="2">
        <v>7</v>
      </c>
      <c r="F41" s="5" t="s">
        <v>298</v>
      </c>
      <c r="G41" s="2" t="s">
        <v>587</v>
      </c>
      <c r="H41" s="2" t="s">
        <v>174</v>
      </c>
      <c r="I41" s="2" t="s">
        <v>588</v>
      </c>
      <c r="J41" s="2" t="s">
        <v>174</v>
      </c>
      <c r="K41" s="2" t="s">
        <v>19</v>
      </c>
      <c r="L41" s="7"/>
      <c r="M41">
        <v>13</v>
      </c>
    </row>
    <row r="42" spans="1:13">
      <c r="A42" s="2">
        <v>7</v>
      </c>
      <c r="B42" s="3" t="str">
        <f>IF(A42="","",VLOOKUP(A42,[10]項目編號!$A$2:$B$17,2))</f>
        <v>閩南語朗讀</v>
      </c>
      <c r="C42" s="2">
        <v>3</v>
      </c>
      <c r="D42" s="16" t="s">
        <v>151</v>
      </c>
      <c r="E42" s="2">
        <v>7</v>
      </c>
      <c r="F42" s="5" t="s">
        <v>298</v>
      </c>
      <c r="G42" s="37" t="s">
        <v>589</v>
      </c>
      <c r="H42" s="2" t="s">
        <v>177</v>
      </c>
      <c r="I42" s="30" t="s">
        <v>590</v>
      </c>
      <c r="J42" s="2" t="s">
        <v>43</v>
      </c>
      <c r="K42" s="2" t="s">
        <v>211</v>
      </c>
      <c r="L42" s="28" t="s">
        <v>591</v>
      </c>
      <c r="M42">
        <v>14</v>
      </c>
    </row>
    <row r="43" spans="1:13">
      <c r="A43" s="2">
        <v>7</v>
      </c>
      <c r="B43" s="3" t="str">
        <f>IF(A43="","",VLOOKUP(A43,[10]項目編號!$A$2:$B$17,2))</f>
        <v>閩南語朗讀</v>
      </c>
      <c r="C43" s="2">
        <v>3</v>
      </c>
      <c r="D43" s="16" t="s">
        <v>151</v>
      </c>
      <c r="E43" s="2">
        <v>7</v>
      </c>
      <c r="F43" s="5" t="s">
        <v>298</v>
      </c>
      <c r="G43" s="37" t="s">
        <v>592</v>
      </c>
      <c r="H43" s="2" t="s">
        <v>177</v>
      </c>
      <c r="I43" s="30" t="s">
        <v>593</v>
      </c>
      <c r="J43" s="2" t="s">
        <v>319</v>
      </c>
      <c r="K43" s="2" t="s">
        <v>19</v>
      </c>
      <c r="L43" s="7"/>
      <c r="M43" s="56">
        <v>15</v>
      </c>
    </row>
    <row r="44" spans="1:13">
      <c r="A44" s="2">
        <v>7</v>
      </c>
      <c r="B44" s="3" t="str">
        <f>IF(A44="","",VLOOKUP(A44,[1]項目編號!$A$2:$B$17,2))</f>
        <v>閩南語朗讀</v>
      </c>
      <c r="C44" s="2">
        <v>4</v>
      </c>
      <c r="D44" s="4" t="s">
        <v>594</v>
      </c>
      <c r="E44" s="2">
        <v>1</v>
      </c>
      <c r="F44" s="5" t="s">
        <v>74</v>
      </c>
      <c r="G44" s="2" t="s">
        <v>595</v>
      </c>
      <c r="H44" s="2" t="s">
        <v>596</v>
      </c>
      <c r="I44" s="2"/>
      <c r="J44" s="2"/>
      <c r="K44" s="2" t="s">
        <v>19</v>
      </c>
      <c r="L44" s="7"/>
      <c r="M44">
        <v>1</v>
      </c>
    </row>
    <row r="45" spans="1:13">
      <c r="A45" s="14">
        <v>7</v>
      </c>
      <c r="B45" s="3" t="s">
        <v>514</v>
      </c>
      <c r="C45" s="36">
        <v>4</v>
      </c>
      <c r="D45" s="4" t="s">
        <v>594</v>
      </c>
      <c r="E45" s="14">
        <v>3</v>
      </c>
      <c r="F45" s="4" t="s">
        <v>597</v>
      </c>
      <c r="G45" s="14" t="s">
        <v>598</v>
      </c>
      <c r="H45" s="2" t="s">
        <v>230</v>
      </c>
      <c r="I45" s="36"/>
      <c r="J45" s="36"/>
      <c r="K45" s="36"/>
      <c r="L45" s="7"/>
      <c r="M45">
        <v>2</v>
      </c>
    </row>
    <row r="46" spans="1:13">
      <c r="A46" s="14">
        <v>7</v>
      </c>
      <c r="B46" s="3" t="s">
        <v>514</v>
      </c>
      <c r="C46" s="36">
        <v>4</v>
      </c>
      <c r="D46" s="4" t="s">
        <v>594</v>
      </c>
      <c r="E46" s="14">
        <v>3</v>
      </c>
      <c r="F46" s="4" t="s">
        <v>599</v>
      </c>
      <c r="G46" s="14" t="s">
        <v>600</v>
      </c>
      <c r="H46" s="2" t="s">
        <v>601</v>
      </c>
      <c r="I46" s="36"/>
      <c r="J46" s="36"/>
      <c r="K46" s="36"/>
      <c r="L46" s="7"/>
      <c r="M46">
        <v>3</v>
      </c>
    </row>
    <row r="47" spans="1:13">
      <c r="A47" s="2">
        <v>7</v>
      </c>
      <c r="B47" s="3" t="str">
        <f>IF(A47="","",VLOOKUP(A47,[3]項目編號!$A$2:$B$17,2))</f>
        <v>閩南語朗讀</v>
      </c>
      <c r="C47" s="2">
        <v>4</v>
      </c>
      <c r="D47" s="4" t="s">
        <v>594</v>
      </c>
      <c r="E47" s="2">
        <v>6</v>
      </c>
      <c r="F47" s="16" t="s">
        <v>64</v>
      </c>
      <c r="G47" s="2" t="s">
        <v>531</v>
      </c>
      <c r="H47" s="2" t="s">
        <v>68</v>
      </c>
      <c r="I47" s="2"/>
      <c r="J47" s="2"/>
      <c r="K47" s="2"/>
      <c r="L47" s="7"/>
      <c r="M47">
        <v>4</v>
      </c>
    </row>
    <row r="48" spans="1:13">
      <c r="A48" s="2">
        <v>7</v>
      </c>
      <c r="B48" s="3" t="str">
        <f>IF(A48="","",VLOOKUP(A48,[3]項目編號!$A$2:$B$17,2))</f>
        <v>閩南語朗讀</v>
      </c>
      <c r="C48" s="2">
        <v>4</v>
      </c>
      <c r="D48" s="4" t="s">
        <v>594</v>
      </c>
      <c r="E48" s="2">
        <v>6</v>
      </c>
      <c r="F48" s="16" t="s">
        <v>64</v>
      </c>
      <c r="G48" s="2" t="s">
        <v>602</v>
      </c>
      <c r="H48" s="2" t="s">
        <v>456</v>
      </c>
      <c r="I48" s="2"/>
      <c r="J48" s="2"/>
      <c r="K48" s="2"/>
      <c r="L48" s="7"/>
      <c r="M48" s="56">
        <v>5</v>
      </c>
    </row>
    <row r="49" spans="1:13">
      <c r="A49" s="2">
        <v>7</v>
      </c>
      <c r="B49" s="3" t="str">
        <f>IF(A49="","",VLOOKUP(A49,[3]項目編號!$A$2:$B$17,2))</f>
        <v>閩南語朗讀</v>
      </c>
      <c r="C49" s="2">
        <v>5</v>
      </c>
      <c r="D49" s="5" t="s">
        <v>603</v>
      </c>
      <c r="E49" s="2">
        <v>7</v>
      </c>
      <c r="F49" s="5" t="s">
        <v>135</v>
      </c>
      <c r="G49" s="91" t="s">
        <v>1401</v>
      </c>
      <c r="H49" s="91" t="s">
        <v>1402</v>
      </c>
      <c r="I49" s="2"/>
      <c r="J49" s="2"/>
      <c r="K49" s="2"/>
      <c r="L49" s="7"/>
      <c r="M49" s="58">
        <v>1</v>
      </c>
    </row>
    <row r="50" spans="1:13">
      <c r="A50" s="2">
        <v>7</v>
      </c>
      <c r="B50" s="3" t="str">
        <f>IF(A50="","",VLOOKUP(A50,[17]項目編號!$A$2:$B$17,2))</f>
        <v>閩南語朗讀</v>
      </c>
      <c r="C50" s="2">
        <v>5</v>
      </c>
      <c r="D50" s="5" t="s">
        <v>603</v>
      </c>
      <c r="E50" s="2">
        <v>7</v>
      </c>
      <c r="F50" s="5" t="s">
        <v>298</v>
      </c>
      <c r="G50" s="2" t="s">
        <v>604</v>
      </c>
      <c r="H50" s="2" t="s">
        <v>605</v>
      </c>
      <c r="I50" s="27"/>
      <c r="J50" s="27"/>
      <c r="K50" s="27"/>
      <c r="L50" s="7"/>
      <c r="M50" s="56">
        <v>2</v>
      </c>
    </row>
  </sheetData>
  <protectedRanges>
    <protectedRange password="C6D1" sqref="F38:F41 F21 F27 F29:F31" name="範圍1_1_3"/>
    <protectedRange password="C6D1" sqref="B24:B26 D26 B28 F28 D28 D3:D20 F3:F20 B3:B21 D40:D50" name="範圍1_1"/>
    <protectedRange password="C6D1" sqref="B22:B23 D21:D25" name="範圍1_1_1"/>
    <protectedRange password="C6D1" sqref="D29:D39 D27 B27 B29:B50" name="範圍1_1_2"/>
    <protectedRange password="C6D1" sqref="F22:F26 F32:F37 F42:F50" name="範圍1_1_5"/>
  </protectedRanges>
  <mergeCells count="1">
    <mergeCell ref="A1:L1"/>
  </mergeCells>
  <phoneticPr fontId="2" type="noConversion"/>
  <dataValidations count="5">
    <dataValidation type="list" allowBlank="1" showInputMessage="1" showErrorMessage="1" sqref="G50">
      <formula1>"男,女"</formula1>
    </dataValidation>
    <dataValidation type="whole" operator="lessThanOrEqual" allowBlank="1" showInputMessage="1" showErrorMessage="1" sqref="C3:C50">
      <formula1>5</formula1>
    </dataValidation>
    <dataValidation type="whole" operator="lessThanOrEqual" allowBlank="1" showInputMessage="1" showErrorMessage="1" sqref="E3:E50">
      <formula1>7</formula1>
    </dataValidation>
    <dataValidation type="list" allowBlank="1" showInputMessage="1" showErrorMessage="1" sqref="K3:K50">
      <formula1>"是,否"</formula1>
    </dataValidation>
    <dataValidation type="whole" operator="lessThanOrEqual" allowBlank="1" showInputMessage="1" showErrorMessage="1" sqref="A3:A50">
      <formula1>14</formula1>
    </dataValidation>
  </dataValidations>
  <pageMargins left="0.25" right="0.25"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Normal="100" workbookViewId="0">
      <selection activeCell="K17" sqref="K17"/>
    </sheetView>
  </sheetViews>
  <sheetFormatPr defaultRowHeight="16.2"/>
  <cols>
    <col min="1" max="1" width="8.44140625" style="48" customWidth="1"/>
    <col min="2" max="2" width="19.109375" style="48" bestFit="1" customWidth="1"/>
    <col min="3" max="3" width="6" style="53" customWidth="1"/>
    <col min="4" max="4" width="13.88671875" style="48" bestFit="1" customWidth="1"/>
    <col min="5" max="5" width="6" style="48" customWidth="1"/>
    <col min="6" max="6" width="8.88671875" style="48" bestFit="1" customWidth="1"/>
    <col min="7" max="7" width="12.33203125" style="48" bestFit="1" customWidth="1"/>
    <col min="8" max="8" width="10.109375" style="53" customWidth="1"/>
    <col min="9" max="9" width="8.88671875" style="53" customWidth="1"/>
    <col min="10" max="10" width="11.88671875" style="53" customWidth="1"/>
    <col min="11" max="11" width="8.77734375" style="53" customWidth="1"/>
    <col min="12" max="12" width="21.5546875" style="54" customWidth="1"/>
  </cols>
  <sheetData>
    <row r="1" spans="1:13" ht="22.2">
      <c r="A1" s="98" t="s">
        <v>0</v>
      </c>
      <c r="B1" s="98"/>
      <c r="C1" s="98"/>
      <c r="D1" s="98"/>
      <c r="E1" s="98"/>
      <c r="F1" s="98"/>
      <c r="G1" s="98"/>
      <c r="H1" s="98"/>
      <c r="I1" s="98"/>
      <c r="J1" s="98"/>
      <c r="K1" s="98"/>
      <c r="L1" s="98"/>
    </row>
    <row r="2" spans="1:13" ht="32.4">
      <c r="A2" s="1" t="s">
        <v>1</v>
      </c>
      <c r="B2" s="1" t="s">
        <v>2</v>
      </c>
      <c r="C2" s="1" t="s">
        <v>3</v>
      </c>
      <c r="D2" s="1" t="s">
        <v>4</v>
      </c>
      <c r="E2" s="1" t="s">
        <v>5</v>
      </c>
      <c r="F2" s="1" t="s">
        <v>6</v>
      </c>
      <c r="G2" s="1" t="s">
        <v>7</v>
      </c>
      <c r="H2" s="1" t="s">
        <v>8</v>
      </c>
      <c r="I2" s="1" t="s">
        <v>9</v>
      </c>
      <c r="J2" s="1" t="s">
        <v>10</v>
      </c>
      <c r="K2" s="1" t="s">
        <v>11</v>
      </c>
      <c r="L2" s="1" t="s">
        <v>12</v>
      </c>
      <c r="M2" s="55" t="s">
        <v>1366</v>
      </c>
    </row>
    <row r="3" spans="1:13">
      <c r="A3" s="2">
        <v>8</v>
      </c>
      <c r="B3" s="3" t="s">
        <v>606</v>
      </c>
      <c r="C3" s="2">
        <v>1</v>
      </c>
      <c r="D3" s="16" t="str">
        <f>IF(C3="","",VLOOKUP(C3,[18]項目編號!$C$2:$D$20,2))</f>
        <v>國小學生組</v>
      </c>
      <c r="E3" s="2">
        <v>1</v>
      </c>
      <c r="F3" s="5" t="s">
        <v>74</v>
      </c>
      <c r="G3" s="2" t="s">
        <v>607</v>
      </c>
      <c r="H3" s="2" t="s">
        <v>209</v>
      </c>
      <c r="I3" s="2" t="s">
        <v>608</v>
      </c>
      <c r="J3" s="2" t="s">
        <v>326</v>
      </c>
      <c r="K3" s="2" t="s">
        <v>211</v>
      </c>
      <c r="L3" s="7"/>
      <c r="M3">
        <v>1</v>
      </c>
    </row>
    <row r="4" spans="1:13">
      <c r="A4" s="2">
        <v>8</v>
      </c>
      <c r="B4" s="3" t="s">
        <v>606</v>
      </c>
      <c r="C4" s="2">
        <v>1</v>
      </c>
      <c r="D4" s="16" t="str">
        <f>IF(C4="","",VLOOKUP(C4,[18]項目編號!$C$2:$D$20,2))</f>
        <v>國小學生組</v>
      </c>
      <c r="E4" s="2">
        <v>1</v>
      </c>
      <c r="F4" s="5" t="s">
        <v>212</v>
      </c>
      <c r="G4" s="2" t="s">
        <v>609</v>
      </c>
      <c r="H4" s="2" t="s">
        <v>610</v>
      </c>
      <c r="I4" s="2" t="s">
        <v>611</v>
      </c>
      <c r="J4" s="2" t="s">
        <v>610</v>
      </c>
      <c r="K4" s="2" t="s">
        <v>19</v>
      </c>
      <c r="L4" s="7"/>
      <c r="M4">
        <v>2</v>
      </c>
    </row>
    <row r="5" spans="1:13">
      <c r="A5" s="2">
        <v>8</v>
      </c>
      <c r="B5" s="3" t="s">
        <v>606</v>
      </c>
      <c r="C5" s="2">
        <v>1</v>
      </c>
      <c r="D5" s="16" t="str">
        <f>IF(C5="","",VLOOKUP(C5,[18]項目編號!$C$2:$D$20,2))</f>
        <v>國小學生組</v>
      </c>
      <c r="E5" s="2">
        <v>1</v>
      </c>
      <c r="F5" s="5" t="s">
        <v>212</v>
      </c>
      <c r="G5" s="15" t="s">
        <v>612</v>
      </c>
      <c r="H5" s="2" t="s">
        <v>613</v>
      </c>
      <c r="I5" s="18" t="s">
        <v>614</v>
      </c>
      <c r="J5" s="18" t="s">
        <v>615</v>
      </c>
      <c r="K5" s="2" t="s">
        <v>211</v>
      </c>
      <c r="L5" s="7"/>
      <c r="M5">
        <v>3</v>
      </c>
    </row>
    <row r="6" spans="1:13">
      <c r="A6" s="2">
        <v>8</v>
      </c>
      <c r="B6" s="3" t="s">
        <v>606</v>
      </c>
      <c r="C6" s="2">
        <v>1</v>
      </c>
      <c r="D6" s="16" t="str">
        <f>IF(C6="","",VLOOKUP(C6,[18]項目編號!$C$2:$D$20,2))</f>
        <v>國小學生組</v>
      </c>
      <c r="E6" s="2">
        <v>1</v>
      </c>
      <c r="F6" s="5" t="s">
        <v>74</v>
      </c>
      <c r="G6" s="2" t="s">
        <v>616</v>
      </c>
      <c r="H6" s="2" t="s">
        <v>617</v>
      </c>
      <c r="I6" s="2" t="s">
        <v>325</v>
      </c>
      <c r="J6" s="2" t="s">
        <v>617</v>
      </c>
      <c r="K6" s="2" t="s">
        <v>211</v>
      </c>
      <c r="L6" s="28" t="s">
        <v>618</v>
      </c>
      <c r="M6">
        <v>4</v>
      </c>
    </row>
    <row r="7" spans="1:13">
      <c r="A7" s="8">
        <v>8</v>
      </c>
      <c r="B7" s="3" t="s">
        <v>619</v>
      </c>
      <c r="C7" s="8">
        <v>1</v>
      </c>
      <c r="D7" s="4" t="s">
        <v>509</v>
      </c>
      <c r="E7" s="9">
        <v>2</v>
      </c>
      <c r="F7" s="5" t="s">
        <v>88</v>
      </c>
      <c r="G7" s="9" t="s">
        <v>620</v>
      </c>
      <c r="H7" s="8" t="s">
        <v>31</v>
      </c>
      <c r="I7" s="10" t="s">
        <v>621</v>
      </c>
      <c r="J7" s="8" t="s">
        <v>31</v>
      </c>
      <c r="K7" s="8" t="s">
        <v>211</v>
      </c>
      <c r="L7" s="15"/>
      <c r="M7">
        <v>5</v>
      </c>
    </row>
    <row r="8" spans="1:13">
      <c r="A8" s="8">
        <v>8</v>
      </c>
      <c r="B8" s="3" t="s">
        <v>619</v>
      </c>
      <c r="C8" s="8">
        <v>1</v>
      </c>
      <c r="D8" s="4" t="s">
        <v>509</v>
      </c>
      <c r="E8" s="9">
        <v>2</v>
      </c>
      <c r="F8" s="5" t="s">
        <v>88</v>
      </c>
      <c r="G8" s="9" t="s">
        <v>622</v>
      </c>
      <c r="H8" s="9" t="s">
        <v>34</v>
      </c>
      <c r="I8" s="9" t="s">
        <v>623</v>
      </c>
      <c r="J8" s="9" t="s">
        <v>34</v>
      </c>
      <c r="K8" s="12" t="s">
        <v>211</v>
      </c>
      <c r="L8" s="20"/>
      <c r="M8">
        <v>6</v>
      </c>
    </row>
    <row r="9" spans="1:13">
      <c r="A9" s="14">
        <v>8</v>
      </c>
      <c r="B9" s="3" t="s">
        <v>606</v>
      </c>
      <c r="C9" s="2">
        <v>1</v>
      </c>
      <c r="D9" s="4" t="s">
        <v>13</v>
      </c>
      <c r="E9" s="14">
        <v>3</v>
      </c>
      <c r="F9" s="4" t="s">
        <v>599</v>
      </c>
      <c r="G9" s="14" t="s">
        <v>624</v>
      </c>
      <c r="H9" s="2" t="s">
        <v>625</v>
      </c>
      <c r="I9" s="2" t="s">
        <v>626</v>
      </c>
      <c r="J9" s="2" t="s">
        <v>625</v>
      </c>
      <c r="K9" s="2" t="s">
        <v>211</v>
      </c>
      <c r="L9" s="7"/>
      <c r="M9">
        <v>7</v>
      </c>
    </row>
    <row r="10" spans="1:13">
      <c r="A10" s="14">
        <v>8</v>
      </c>
      <c r="B10" s="3" t="s">
        <v>606</v>
      </c>
      <c r="C10" s="2">
        <v>1</v>
      </c>
      <c r="D10" s="4" t="s">
        <v>13</v>
      </c>
      <c r="E10" s="14">
        <v>3</v>
      </c>
      <c r="F10" s="4" t="s">
        <v>599</v>
      </c>
      <c r="G10" s="14" t="s">
        <v>627</v>
      </c>
      <c r="H10" s="2" t="s">
        <v>39</v>
      </c>
      <c r="I10" s="2" t="s">
        <v>628</v>
      </c>
      <c r="J10" s="2" t="s">
        <v>39</v>
      </c>
      <c r="K10" s="2" t="s">
        <v>19</v>
      </c>
      <c r="L10" s="7"/>
      <c r="M10">
        <v>8</v>
      </c>
    </row>
    <row r="11" spans="1:13">
      <c r="A11" s="2">
        <v>8</v>
      </c>
      <c r="B11" s="3" t="s">
        <v>606</v>
      </c>
      <c r="C11" s="2">
        <v>1</v>
      </c>
      <c r="D11" s="4" t="s">
        <v>13</v>
      </c>
      <c r="E11" s="2">
        <v>4</v>
      </c>
      <c r="F11" s="5" t="s">
        <v>49</v>
      </c>
      <c r="G11" s="2" t="s">
        <v>629</v>
      </c>
      <c r="H11" s="2" t="s">
        <v>630</v>
      </c>
      <c r="I11" s="2" t="s">
        <v>631</v>
      </c>
      <c r="J11" s="2" t="s">
        <v>630</v>
      </c>
      <c r="K11" s="2" t="s">
        <v>211</v>
      </c>
      <c r="L11" s="7"/>
      <c r="M11">
        <v>9</v>
      </c>
    </row>
    <row r="12" spans="1:13">
      <c r="A12" s="2">
        <v>8</v>
      </c>
      <c r="B12" s="3" t="s">
        <v>606</v>
      </c>
      <c r="C12" s="2">
        <v>1</v>
      </c>
      <c r="D12" s="4" t="s">
        <v>13</v>
      </c>
      <c r="E12" s="2">
        <v>4</v>
      </c>
      <c r="F12" s="5" t="s">
        <v>108</v>
      </c>
      <c r="G12" s="2" t="s">
        <v>632</v>
      </c>
      <c r="H12" s="2" t="s">
        <v>633</v>
      </c>
      <c r="I12" s="2" t="s">
        <v>634</v>
      </c>
      <c r="J12" s="2" t="s">
        <v>635</v>
      </c>
      <c r="K12" s="2" t="s">
        <v>507</v>
      </c>
      <c r="L12" s="7"/>
      <c r="M12">
        <v>10</v>
      </c>
    </row>
    <row r="13" spans="1:13">
      <c r="A13" s="2">
        <v>8</v>
      </c>
      <c r="B13" s="3" t="s">
        <v>606</v>
      </c>
      <c r="C13" s="2">
        <v>1</v>
      </c>
      <c r="D13" s="4" t="s">
        <v>13</v>
      </c>
      <c r="E13" s="2">
        <v>5</v>
      </c>
      <c r="F13" s="5" t="s">
        <v>122</v>
      </c>
      <c r="G13" s="2" t="s">
        <v>636</v>
      </c>
      <c r="H13" s="2" t="s">
        <v>637</v>
      </c>
      <c r="I13" s="2" t="s">
        <v>638</v>
      </c>
      <c r="J13" s="2" t="s">
        <v>639</v>
      </c>
      <c r="K13" s="2" t="s">
        <v>211</v>
      </c>
      <c r="L13" s="7"/>
      <c r="M13">
        <v>11</v>
      </c>
    </row>
    <row r="14" spans="1:13">
      <c r="A14" s="2">
        <v>8</v>
      </c>
      <c r="B14" s="3" t="s">
        <v>606</v>
      </c>
      <c r="C14" s="2">
        <v>1</v>
      </c>
      <c r="D14" s="4" t="s">
        <v>13</v>
      </c>
      <c r="E14" s="2">
        <v>5</v>
      </c>
      <c r="F14" s="5" t="s">
        <v>122</v>
      </c>
      <c r="G14" s="2" t="s">
        <v>640</v>
      </c>
      <c r="H14" s="2" t="s">
        <v>641</v>
      </c>
      <c r="I14" s="2" t="s">
        <v>626</v>
      </c>
      <c r="J14" s="2" t="s">
        <v>642</v>
      </c>
      <c r="K14" s="2" t="s">
        <v>211</v>
      </c>
      <c r="L14" s="7"/>
      <c r="M14" s="56">
        <v>12</v>
      </c>
    </row>
    <row r="15" spans="1:13">
      <c r="A15" s="2">
        <v>8</v>
      </c>
      <c r="B15" s="3" t="s">
        <v>606</v>
      </c>
      <c r="C15" s="2">
        <v>2</v>
      </c>
      <c r="D15" s="4" t="s">
        <v>73</v>
      </c>
      <c r="E15" s="2">
        <v>1</v>
      </c>
      <c r="F15" s="5" t="s">
        <v>212</v>
      </c>
      <c r="G15" s="2" t="s">
        <v>643</v>
      </c>
      <c r="H15" s="2" t="s">
        <v>78</v>
      </c>
      <c r="I15" s="2" t="s">
        <v>644</v>
      </c>
      <c r="J15" s="2" t="s">
        <v>78</v>
      </c>
      <c r="K15" s="2" t="s">
        <v>211</v>
      </c>
      <c r="L15" s="28"/>
      <c r="M15">
        <v>1</v>
      </c>
    </row>
    <row r="16" spans="1:13">
      <c r="A16" s="2">
        <v>8</v>
      </c>
      <c r="B16" s="3" t="s">
        <v>606</v>
      </c>
      <c r="C16" s="2">
        <v>2</v>
      </c>
      <c r="D16" s="4" t="s">
        <v>73</v>
      </c>
      <c r="E16" s="2">
        <v>1</v>
      </c>
      <c r="F16" s="5" t="s">
        <v>212</v>
      </c>
      <c r="G16" s="2" t="s">
        <v>645</v>
      </c>
      <c r="H16" s="2" t="s">
        <v>84</v>
      </c>
      <c r="I16" s="2" t="s">
        <v>348</v>
      </c>
      <c r="J16" s="2" t="s">
        <v>84</v>
      </c>
      <c r="K16" s="2" t="s">
        <v>211</v>
      </c>
      <c r="L16" s="28"/>
      <c r="M16">
        <v>2</v>
      </c>
    </row>
    <row r="17" spans="1:13">
      <c r="A17" s="2">
        <v>8</v>
      </c>
      <c r="B17" s="3" t="s">
        <v>606</v>
      </c>
      <c r="C17" s="2">
        <v>2</v>
      </c>
      <c r="D17" s="4" t="s">
        <v>73</v>
      </c>
      <c r="E17" s="2">
        <v>1</v>
      </c>
      <c r="F17" s="5" t="s">
        <v>212</v>
      </c>
      <c r="G17" s="14" t="s">
        <v>646</v>
      </c>
      <c r="H17" s="2" t="s">
        <v>647</v>
      </c>
      <c r="I17" s="9" t="s">
        <v>623</v>
      </c>
      <c r="J17" s="2" t="s">
        <v>649</v>
      </c>
      <c r="K17" s="12" t="s">
        <v>211</v>
      </c>
      <c r="L17" s="28"/>
      <c r="M17">
        <v>3</v>
      </c>
    </row>
    <row r="18" spans="1:13">
      <c r="A18" s="2">
        <v>8</v>
      </c>
      <c r="B18" s="3" t="s">
        <v>606</v>
      </c>
      <c r="C18" s="2">
        <v>2</v>
      </c>
      <c r="D18" s="4" t="s">
        <v>73</v>
      </c>
      <c r="E18" s="2">
        <v>1</v>
      </c>
      <c r="F18" s="5" t="s">
        <v>212</v>
      </c>
      <c r="G18" s="2" t="s">
        <v>650</v>
      </c>
      <c r="H18" s="2" t="s">
        <v>84</v>
      </c>
      <c r="I18" s="2" t="s">
        <v>614</v>
      </c>
      <c r="J18" s="2" t="s">
        <v>34</v>
      </c>
      <c r="K18" s="2" t="s">
        <v>211</v>
      </c>
      <c r="L18" s="28" t="s">
        <v>651</v>
      </c>
      <c r="M18">
        <v>4</v>
      </c>
    </row>
    <row r="19" spans="1:13">
      <c r="A19" s="8">
        <v>8</v>
      </c>
      <c r="B19" s="3" t="s">
        <v>652</v>
      </c>
      <c r="C19" s="8">
        <v>2</v>
      </c>
      <c r="D19" s="4" t="s">
        <v>93</v>
      </c>
      <c r="E19" s="9">
        <v>2</v>
      </c>
      <c r="F19" s="5" t="s">
        <v>206</v>
      </c>
      <c r="G19" s="9" t="s">
        <v>653</v>
      </c>
      <c r="H19" s="9" t="s">
        <v>350</v>
      </c>
      <c r="I19" s="9" t="s">
        <v>654</v>
      </c>
      <c r="J19" s="9" t="s">
        <v>350</v>
      </c>
      <c r="K19" s="12" t="s">
        <v>211</v>
      </c>
      <c r="L19" s="20"/>
      <c r="M19">
        <v>5</v>
      </c>
    </row>
    <row r="20" spans="1:13">
      <c r="A20" s="8">
        <v>8</v>
      </c>
      <c r="B20" s="3" t="s">
        <v>652</v>
      </c>
      <c r="C20" s="8">
        <v>2</v>
      </c>
      <c r="D20" s="4" t="s">
        <v>93</v>
      </c>
      <c r="E20" s="9">
        <v>2</v>
      </c>
      <c r="F20" s="5" t="s">
        <v>206</v>
      </c>
      <c r="G20" s="9" t="s">
        <v>655</v>
      </c>
      <c r="H20" s="9" t="s">
        <v>350</v>
      </c>
      <c r="I20" s="9" t="s">
        <v>369</v>
      </c>
      <c r="J20" s="9"/>
      <c r="K20" s="12" t="s">
        <v>211</v>
      </c>
      <c r="L20" s="38" t="s">
        <v>656</v>
      </c>
      <c r="M20">
        <v>6</v>
      </c>
    </row>
    <row r="21" spans="1:13">
      <c r="A21" s="8">
        <v>8</v>
      </c>
      <c r="B21" s="3" t="s">
        <v>652</v>
      </c>
      <c r="C21" s="8">
        <v>2</v>
      </c>
      <c r="D21" s="4" t="s">
        <v>93</v>
      </c>
      <c r="E21" s="9">
        <v>2</v>
      </c>
      <c r="F21" s="5" t="s">
        <v>206</v>
      </c>
      <c r="G21" s="9" t="s">
        <v>657</v>
      </c>
      <c r="H21" s="9" t="s">
        <v>353</v>
      </c>
      <c r="I21" s="9" t="s">
        <v>658</v>
      </c>
      <c r="J21" s="9" t="s">
        <v>353</v>
      </c>
      <c r="K21" s="12" t="s">
        <v>19</v>
      </c>
      <c r="L21" s="20"/>
      <c r="M21">
        <v>7</v>
      </c>
    </row>
    <row r="22" spans="1:13">
      <c r="A22" s="14">
        <v>8</v>
      </c>
      <c r="B22" s="3" t="s">
        <v>606</v>
      </c>
      <c r="C22" s="2">
        <v>2</v>
      </c>
      <c r="D22" s="4" t="s">
        <v>73</v>
      </c>
      <c r="E22" s="14">
        <v>3</v>
      </c>
      <c r="F22" s="4" t="s">
        <v>597</v>
      </c>
      <c r="G22" s="17" t="s">
        <v>659</v>
      </c>
      <c r="H22" s="2" t="s">
        <v>275</v>
      </c>
      <c r="I22" s="18" t="s">
        <v>660</v>
      </c>
      <c r="J22" s="2" t="s">
        <v>275</v>
      </c>
      <c r="K22" s="2" t="s">
        <v>19</v>
      </c>
      <c r="L22" s="7"/>
      <c r="M22">
        <v>8</v>
      </c>
    </row>
    <row r="23" spans="1:13">
      <c r="A23" s="14">
        <v>8</v>
      </c>
      <c r="B23" s="3" t="s">
        <v>606</v>
      </c>
      <c r="C23" s="2">
        <v>2</v>
      </c>
      <c r="D23" s="4" t="s">
        <v>73</v>
      </c>
      <c r="E23" s="14">
        <v>3</v>
      </c>
      <c r="F23" s="4" t="s">
        <v>597</v>
      </c>
      <c r="G23" s="14" t="s">
        <v>661</v>
      </c>
      <c r="H23" s="2" t="s">
        <v>270</v>
      </c>
      <c r="I23" s="2"/>
      <c r="J23" s="2"/>
      <c r="K23" s="2"/>
      <c r="L23" s="7"/>
      <c r="M23">
        <v>9</v>
      </c>
    </row>
    <row r="24" spans="1:13">
      <c r="A24" s="2">
        <v>8</v>
      </c>
      <c r="B24" s="3" t="s">
        <v>606</v>
      </c>
      <c r="C24" s="2">
        <v>2</v>
      </c>
      <c r="D24" s="4" t="s">
        <v>73</v>
      </c>
      <c r="E24" s="2">
        <v>4</v>
      </c>
      <c r="F24" s="5" t="s">
        <v>108</v>
      </c>
      <c r="G24" s="2" t="s">
        <v>662</v>
      </c>
      <c r="H24" s="2" t="s">
        <v>663</v>
      </c>
      <c r="I24" s="2" t="s">
        <v>664</v>
      </c>
      <c r="J24" s="2" t="s">
        <v>663</v>
      </c>
      <c r="K24" s="2" t="s">
        <v>19</v>
      </c>
      <c r="L24" s="7"/>
      <c r="M24">
        <v>10</v>
      </c>
    </row>
    <row r="25" spans="1:13">
      <c r="A25" s="2">
        <v>8</v>
      </c>
      <c r="B25" s="3" t="s">
        <v>606</v>
      </c>
      <c r="C25" s="2">
        <v>2</v>
      </c>
      <c r="D25" s="4" t="s">
        <v>73</v>
      </c>
      <c r="E25" s="2">
        <v>4</v>
      </c>
      <c r="F25" s="5" t="s">
        <v>108</v>
      </c>
      <c r="G25" s="2" t="s">
        <v>665</v>
      </c>
      <c r="H25" s="2" t="s">
        <v>666</v>
      </c>
      <c r="I25" s="2" t="s">
        <v>667</v>
      </c>
      <c r="J25" s="2" t="s">
        <v>668</v>
      </c>
      <c r="K25" s="2" t="s">
        <v>521</v>
      </c>
      <c r="L25" s="7"/>
      <c r="M25">
        <v>11</v>
      </c>
    </row>
    <row r="26" spans="1:13">
      <c r="A26" s="2">
        <v>8</v>
      </c>
      <c r="B26" s="3" t="s">
        <v>606</v>
      </c>
      <c r="C26" s="2">
        <v>2</v>
      </c>
      <c r="D26" s="4" t="s">
        <v>73</v>
      </c>
      <c r="E26" s="2">
        <v>5</v>
      </c>
      <c r="F26" s="5" t="s">
        <v>122</v>
      </c>
      <c r="G26" s="2" t="s">
        <v>669</v>
      </c>
      <c r="H26" s="2" t="s">
        <v>670</v>
      </c>
      <c r="I26" s="2" t="s">
        <v>671</v>
      </c>
      <c r="J26" s="2" t="s">
        <v>121</v>
      </c>
      <c r="K26" s="2" t="s">
        <v>19</v>
      </c>
      <c r="L26" s="7"/>
      <c r="M26">
        <v>12</v>
      </c>
    </row>
    <row r="27" spans="1:13">
      <c r="A27" s="2">
        <v>8</v>
      </c>
      <c r="B27" s="3" t="s">
        <v>606</v>
      </c>
      <c r="C27" s="2">
        <v>2</v>
      </c>
      <c r="D27" s="4" t="s">
        <v>73</v>
      </c>
      <c r="E27" s="2">
        <v>5</v>
      </c>
      <c r="F27" s="5" t="s">
        <v>122</v>
      </c>
      <c r="G27" s="2" t="s">
        <v>672</v>
      </c>
      <c r="H27" s="2" t="s">
        <v>363</v>
      </c>
      <c r="I27" s="2" t="s">
        <v>364</v>
      </c>
      <c r="J27" s="2" t="s">
        <v>365</v>
      </c>
      <c r="K27" s="2" t="s">
        <v>211</v>
      </c>
      <c r="L27" s="7"/>
      <c r="M27" s="56">
        <v>13</v>
      </c>
    </row>
    <row r="28" spans="1:13">
      <c r="A28" s="2">
        <v>8</v>
      </c>
      <c r="B28" s="3" t="s">
        <v>606</v>
      </c>
      <c r="C28" s="18">
        <v>3</v>
      </c>
      <c r="D28" s="22" t="s">
        <v>134</v>
      </c>
      <c r="E28" s="15">
        <v>7</v>
      </c>
      <c r="F28" s="5" t="s">
        <v>298</v>
      </c>
      <c r="G28" s="2" t="s">
        <v>673</v>
      </c>
      <c r="H28" s="2" t="s">
        <v>296</v>
      </c>
      <c r="I28" s="6" t="s">
        <v>345</v>
      </c>
      <c r="J28" s="2"/>
      <c r="K28" s="2" t="s">
        <v>211</v>
      </c>
      <c r="L28" s="7"/>
      <c r="M28">
        <v>1</v>
      </c>
    </row>
    <row r="29" spans="1:13">
      <c r="A29" s="2">
        <v>8</v>
      </c>
      <c r="B29" s="3" t="s">
        <v>606</v>
      </c>
      <c r="C29" s="2">
        <v>3</v>
      </c>
      <c r="D29" s="22" t="s">
        <v>134</v>
      </c>
      <c r="E29" s="2">
        <v>7</v>
      </c>
      <c r="F29" s="5" t="s">
        <v>298</v>
      </c>
      <c r="G29" s="15" t="s">
        <v>674</v>
      </c>
      <c r="H29" s="2" t="s">
        <v>140</v>
      </c>
      <c r="I29" s="2" t="s">
        <v>675</v>
      </c>
      <c r="J29" s="2" t="s">
        <v>140</v>
      </c>
      <c r="K29" s="1" t="s">
        <v>115</v>
      </c>
      <c r="L29" s="7"/>
      <c r="M29">
        <v>2</v>
      </c>
    </row>
    <row r="30" spans="1:13">
      <c r="A30" s="23">
        <v>8</v>
      </c>
      <c r="B30" s="3" t="s">
        <v>606</v>
      </c>
      <c r="C30" s="2">
        <v>3</v>
      </c>
      <c r="D30" s="22" t="s">
        <v>134</v>
      </c>
      <c r="E30" s="2">
        <v>7</v>
      </c>
      <c r="F30" s="5" t="s">
        <v>298</v>
      </c>
      <c r="G30" s="24" t="s">
        <v>676</v>
      </c>
      <c r="H30" s="19" t="s">
        <v>148</v>
      </c>
      <c r="I30" s="19" t="s">
        <v>367</v>
      </c>
      <c r="J30" s="19" t="s">
        <v>150</v>
      </c>
      <c r="K30" s="19" t="s">
        <v>19</v>
      </c>
      <c r="L30" s="7"/>
      <c r="M30">
        <v>3</v>
      </c>
    </row>
    <row r="31" spans="1:13">
      <c r="A31" s="2">
        <v>8</v>
      </c>
      <c r="B31" s="3" t="s">
        <v>606</v>
      </c>
      <c r="C31" s="1">
        <v>3</v>
      </c>
      <c r="D31" s="22" t="s">
        <v>134</v>
      </c>
      <c r="E31" s="2">
        <v>7</v>
      </c>
      <c r="F31" s="5" t="s">
        <v>298</v>
      </c>
      <c r="G31" s="18" t="s">
        <v>677</v>
      </c>
      <c r="H31" s="2" t="s">
        <v>372</v>
      </c>
      <c r="I31" s="2" t="s">
        <v>678</v>
      </c>
      <c r="J31" s="2" t="s">
        <v>372</v>
      </c>
      <c r="K31" s="2" t="s">
        <v>19</v>
      </c>
      <c r="L31" s="7"/>
      <c r="M31">
        <v>4</v>
      </c>
    </row>
    <row r="32" spans="1:13">
      <c r="A32" s="2">
        <v>8</v>
      </c>
      <c r="B32" s="3" t="s">
        <v>606</v>
      </c>
      <c r="C32" s="2">
        <v>3</v>
      </c>
      <c r="D32" s="22" t="s">
        <v>134</v>
      </c>
      <c r="E32" s="2">
        <v>7</v>
      </c>
      <c r="F32" s="5" t="s">
        <v>298</v>
      </c>
      <c r="G32" s="2" t="s">
        <v>679</v>
      </c>
      <c r="H32" s="2" t="s">
        <v>159</v>
      </c>
      <c r="I32" s="2" t="s">
        <v>680</v>
      </c>
      <c r="J32" s="2" t="s">
        <v>161</v>
      </c>
      <c r="K32" s="2" t="s">
        <v>19</v>
      </c>
      <c r="L32" s="7"/>
      <c r="M32">
        <v>5</v>
      </c>
    </row>
    <row r="33" spans="1:13">
      <c r="A33" s="2">
        <v>8</v>
      </c>
      <c r="B33" s="3" t="s">
        <v>606</v>
      </c>
      <c r="C33" s="2">
        <v>3</v>
      </c>
      <c r="D33" s="22" t="s">
        <v>134</v>
      </c>
      <c r="E33" s="2">
        <v>7</v>
      </c>
      <c r="F33" s="5" t="s">
        <v>298</v>
      </c>
      <c r="G33" s="2" t="s">
        <v>681</v>
      </c>
      <c r="H33" s="2" t="s">
        <v>311</v>
      </c>
      <c r="I33" s="2" t="s">
        <v>682</v>
      </c>
      <c r="J33" s="2" t="s">
        <v>311</v>
      </c>
      <c r="K33" s="2" t="s">
        <v>19</v>
      </c>
      <c r="L33" s="7"/>
      <c r="M33">
        <v>6</v>
      </c>
    </row>
    <row r="34" spans="1:13">
      <c r="A34" s="2">
        <v>8</v>
      </c>
      <c r="B34" s="3" t="s">
        <v>606</v>
      </c>
      <c r="C34" s="2">
        <v>3</v>
      </c>
      <c r="D34" s="22" t="s">
        <v>134</v>
      </c>
      <c r="E34" s="2">
        <v>7</v>
      </c>
      <c r="F34" s="5" t="s">
        <v>298</v>
      </c>
      <c r="G34" s="2" t="s">
        <v>683</v>
      </c>
      <c r="H34" s="26" t="s">
        <v>171</v>
      </c>
      <c r="I34" s="26" t="s">
        <v>684</v>
      </c>
      <c r="J34" s="2" t="s">
        <v>92</v>
      </c>
      <c r="K34" s="2" t="s">
        <v>316</v>
      </c>
      <c r="L34" s="7"/>
      <c r="M34" s="56">
        <v>7</v>
      </c>
    </row>
    <row r="35" spans="1:13">
      <c r="A35" s="2">
        <v>8</v>
      </c>
      <c r="B35" s="3" t="s">
        <v>606</v>
      </c>
      <c r="C35" s="2">
        <v>4</v>
      </c>
      <c r="D35" s="4" t="s">
        <v>685</v>
      </c>
      <c r="E35" s="2">
        <v>1</v>
      </c>
      <c r="F35" s="5" t="s">
        <v>212</v>
      </c>
      <c r="G35" s="2" t="s">
        <v>686</v>
      </c>
      <c r="H35" s="2" t="s">
        <v>615</v>
      </c>
      <c r="I35" s="2"/>
      <c r="J35" s="2"/>
      <c r="K35" s="2"/>
      <c r="L35" s="7"/>
      <c r="M35">
        <v>1</v>
      </c>
    </row>
    <row r="36" spans="1:13">
      <c r="A36" s="2">
        <v>8</v>
      </c>
      <c r="B36" s="3" t="s">
        <v>606</v>
      </c>
      <c r="C36" s="2">
        <v>4</v>
      </c>
      <c r="D36" s="4" t="s">
        <v>685</v>
      </c>
      <c r="E36" s="2">
        <v>1</v>
      </c>
      <c r="F36" s="5" t="s">
        <v>212</v>
      </c>
      <c r="G36" s="2" t="s">
        <v>687</v>
      </c>
      <c r="H36" s="2" t="s">
        <v>688</v>
      </c>
      <c r="I36" s="2"/>
      <c r="J36" s="2"/>
      <c r="K36" s="2"/>
      <c r="L36" s="7"/>
      <c r="M36">
        <v>2</v>
      </c>
    </row>
    <row r="37" spans="1:13">
      <c r="A37" s="14">
        <v>8</v>
      </c>
      <c r="B37" s="3" t="s">
        <v>606</v>
      </c>
      <c r="C37" s="36">
        <v>4</v>
      </c>
      <c r="D37" s="4" t="s">
        <v>685</v>
      </c>
      <c r="E37" s="14">
        <v>3</v>
      </c>
      <c r="F37" s="4" t="s">
        <v>597</v>
      </c>
      <c r="G37" s="14" t="s">
        <v>689</v>
      </c>
      <c r="H37" s="2" t="s">
        <v>230</v>
      </c>
      <c r="I37" s="2"/>
      <c r="J37" s="2"/>
      <c r="K37" s="2"/>
      <c r="L37" s="7"/>
      <c r="M37">
        <v>3</v>
      </c>
    </row>
    <row r="38" spans="1:13">
      <c r="A38" s="14">
        <v>8</v>
      </c>
      <c r="B38" s="3" t="s">
        <v>606</v>
      </c>
      <c r="C38" s="36">
        <v>4</v>
      </c>
      <c r="D38" s="4" t="s">
        <v>685</v>
      </c>
      <c r="E38" s="14">
        <v>3</v>
      </c>
      <c r="F38" s="4" t="s">
        <v>597</v>
      </c>
      <c r="G38" s="39" t="s">
        <v>690</v>
      </c>
      <c r="H38" s="36" t="s">
        <v>691</v>
      </c>
      <c r="I38" s="36"/>
      <c r="J38" s="36"/>
      <c r="K38" s="36"/>
      <c r="L38" s="7"/>
      <c r="M38">
        <v>4</v>
      </c>
    </row>
    <row r="39" spans="1:13">
      <c r="A39" s="2">
        <v>8</v>
      </c>
      <c r="B39" s="3" t="s">
        <v>606</v>
      </c>
      <c r="C39" s="2">
        <v>4</v>
      </c>
      <c r="D39" s="4" t="s">
        <v>685</v>
      </c>
      <c r="E39" s="2">
        <v>4</v>
      </c>
      <c r="F39" s="5" t="s">
        <v>108</v>
      </c>
      <c r="G39" s="2" t="s">
        <v>692</v>
      </c>
      <c r="H39" s="2" t="s">
        <v>630</v>
      </c>
      <c r="I39" s="2"/>
      <c r="J39" s="2"/>
      <c r="K39" s="2"/>
      <c r="L39" s="7"/>
      <c r="M39" s="56">
        <v>5</v>
      </c>
    </row>
  </sheetData>
  <protectedRanges>
    <protectedRange password="C6D1" sqref="F13:F16 F29:F32 F8:F9" name="範圍1_1_3"/>
    <protectedRange password="C6D1" sqref="D3:D7" name="範圍1_1"/>
    <protectedRange password="C6D1" sqref="B3:B12" name="範圍1_1_2"/>
    <protectedRange password="C6D1" sqref="F3:F7" name="範圍1_1_5"/>
    <protectedRange password="C6D1" sqref="B31:B37 F17:F28 F10:F12 F33:F39 D8:D39" name="範圍1_1_8"/>
    <protectedRange password="C6D1" sqref="B13:B30 B38:B39" name="範圍1_6"/>
  </protectedRanges>
  <mergeCells count="1">
    <mergeCell ref="A1:L1"/>
  </mergeCells>
  <phoneticPr fontId="2" type="noConversion"/>
  <dataValidations count="5">
    <dataValidation type="whole" operator="lessThanOrEqual" allowBlank="1" showInputMessage="1" showErrorMessage="1" sqref="C3:C39">
      <formula1>5</formula1>
    </dataValidation>
    <dataValidation type="whole" operator="lessThanOrEqual" allowBlank="1" showInputMessage="1" showErrorMessage="1" sqref="E3:E39">
      <formula1>7</formula1>
    </dataValidation>
    <dataValidation type="list" allowBlank="1" showInputMessage="1" showErrorMessage="1" sqref="K3:K8 K22:K25 K27:K30 K32:K39 K10:K20">
      <formula1>"是,否"</formula1>
    </dataValidation>
    <dataValidation type="whole" operator="lessThanOrEqual" allowBlank="1" showInputMessage="1" showErrorMessage="1" sqref="A10:A11 A37">
      <formula1>26</formula1>
    </dataValidation>
    <dataValidation type="whole" operator="lessThanOrEqual" allowBlank="1" showInputMessage="1" showErrorMessage="1" sqref="A12:A15 A21:A22 A38:A39 A31:A36 A3:A9">
      <formula1>14</formula1>
    </dataValidation>
  </dataValidations>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各項各組報名人數</vt:lpstr>
      <vt:lpstr>1國語演說</vt:lpstr>
      <vt:lpstr>2閩南語演說</vt:lpstr>
      <vt:lpstr>3客家語演說</vt:lpstr>
      <vt:lpstr>4閩南語情境式演說</vt:lpstr>
      <vt:lpstr>5客家語情境式演說</vt:lpstr>
      <vt:lpstr>6國語朗讀</vt:lpstr>
      <vt:lpstr>7閩南語朗讀</vt:lpstr>
      <vt:lpstr>8客家語朗讀</vt:lpstr>
      <vt:lpstr>9國語字音字形</vt:lpstr>
      <vt:lpstr>10閩南語字音字形</vt:lpstr>
      <vt:lpstr>11客家語字音字形</vt:lpstr>
      <vt:lpstr>12作文</vt:lpstr>
      <vt:lpstr>13寫字</vt:lpstr>
      <vt:lpstr>14英語朗讀</vt:lpstr>
      <vt:lpstr>15英語演說</vt:lpstr>
      <vt:lpstr>16英語作文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5A88</cp:lastModifiedBy>
  <cp:lastPrinted>2022-09-10T09:03:04Z</cp:lastPrinted>
  <dcterms:created xsi:type="dcterms:W3CDTF">2022-09-02T00:52:55Z</dcterms:created>
  <dcterms:modified xsi:type="dcterms:W3CDTF">2022-09-15T05:56:08Z</dcterms:modified>
</cp:coreProperties>
</file>